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<sst xmlns="http://schemas.openxmlformats.org/spreadsheetml/2006/main" count="395" uniqueCount="344">
  <si>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</si>
  <si>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</si>
  <si>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</si>
  <si>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</si>
  <si>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</si>
  <si>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</si>
  <si>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</si>
  <si>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</si>
  <si>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</si>
  <si>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</si>
  <si>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</si>
  <si>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</si>
  <si>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</si>
  <si>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</si>
  <si>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</si>
  <si>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</si>
  <si>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</si>
  <si>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</si>
  <si>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</si>
  <si>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</si>
  <si>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</si>
  <si>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</si>
  <si>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</si>
  <si>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</si>
  <si>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</si>
  <si>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</si>
  <si>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</si>
  <si>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</si>
  <si>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</si>
  <si>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</si>
  <si>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</si>
  <si>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</si>
  <si>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</si>
  <si>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</si>
  <si>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</si>
  <si>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</si>
  <si>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</si>
  <si>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</si>
  <si>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</si>
  <si>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</si>
  <si>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</si>
  <si>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</si>
  <si>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</si>
  <si>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</si>
  <si>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</si>
  <si>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</si>
  <si>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</si>
  <si>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</si>
  <si>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</si>
  <si>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</si>
  <si>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</si>
  <si>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</si>
  <si>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</si>
  <si>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</si>
  <si>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</si>
  <si>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</si>
  <si>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</si>
  <si>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</si>
  <si>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</si>
  <si>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</si>
  <si>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</si>
  <si>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</si>
  <si>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</si>
  <si>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</si>
  <si>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</si>
  <si>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</si>
  <si>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</si>
  <si>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</si>
  <si>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</si>
  <si>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</si>
  <si>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</si>
  <si>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</si>
  <si>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</si>
  <si>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</si>
  <si>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</si>
  <si>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</si>
  <si>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</si>
  <si>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</si>
  <si>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</si>
  <si>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</si>
  <si>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</si>
  <si>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</si>
  <si>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</si>
  <si>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</si>
  <si>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</si>
  <si>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</si>
  <si>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</si>
  <si>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</si>
  <si>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</si>
  <si>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</si>
  <si>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</si>
  <si>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</si>
  <si>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</si>
  <si>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</si>
  <si>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</si>
  <si>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</si>
  <si>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</si>
  <si>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</si>
  <si>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</si>
  <si>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</si>
  <si>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</si>
  <si>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</si>
  <si>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</si>
  <si>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</si>
  <si>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</si>
  <si>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</si>
  <si>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</si>
  <si>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</si>
  <si>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</si>
  <si>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</si>
  <si>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</si>
  <si>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</si>
  <si>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</si>
  <si>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</si>
  <si>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</si>
  <si>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</si>
  <si>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</si>
  <si>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</si>
  <si>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</si>
  <si>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</si>
  <si>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</si>
  <si>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</si>
  <si>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</si>
  <si>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</si>
  <si>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</si>
  <si>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</si>
  <si>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</si>
  <si>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</si>
  <si>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</si>
  <si>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</si>
  <si>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</si>
  <si>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</si>
  <si>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</si>
  <si>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</si>
  <si>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</si>
  <si>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</si>
  <si>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</si>
  <si>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</si>
  <si>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</si>
  <si>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</si>
  <si>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</si>
  <si>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</si>
  <si>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</si>
  <si>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</si>
  <si>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</si>
  <si>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</si>
  <si>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</si>
  <si>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</si>
  <si>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</si>
  <si>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</si>
  <si>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</si>
  <si>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</si>
  <si>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</si>
  <si>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</si>
  <si>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</si>
  <si>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</si>
  <si>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</si>
  <si>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</si>
  <si>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</si>
  <si>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</si>
  <si>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</si>
  <si>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</si>
  <si>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</si>
  <si>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</si>
  <si>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</si>
  <si>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</si>
  <si>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</si>
  <si>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</si>
  <si>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</si>
  <si>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</si>
  <si>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</si>
  <si>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</si>
  <si>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</si>
  <si>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</si>
  <si>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</si>
  <si>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</si>
  <si>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</si>
  <si>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</si>
  <si>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</si>
  <si>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</si>
  <si>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</si>
  <si>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</si>
  <si>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</si>
  <si>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</si>
  <si>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</si>
  <si>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</si>
  <si>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</si>
  <si>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</si>
  <si>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</si>
  <si>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</si>
  <si>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</si>
  <si>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</si>
  <si>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</si>
  <si>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</si>
  <si>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</si>
  <si>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</si>
  <si>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</si>
  <si>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</si>
  <si>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</si>
  <si>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</si>
  <si>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</si>
  <si>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</si>
  <si>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</si>
  <si>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</si>
  <si>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</si>
  <si>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</si>
  <si>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</si>
  <si>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</si>
  <si>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</si>
  <si>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</si>
  <si>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</si>
  <si>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</si>
  <si>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</si>
  <si>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</si>
  <si>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</si>
  <si>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</si>
  <si>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</si>
  <si>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</si>
  <si>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</si>
  <si>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</si>
  <si>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</si>
  <si>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</si>
  <si>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</si>
  <si>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</si>
  <si>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</si>
  <si>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</si>
  <si>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</si>
  <si>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</si>
  <si>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</si>
  <si>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</si>
  <si>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</si>
  <si>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</si>
  <si>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</si>
  <si>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</si>
  <si>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</si>
  <si>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</si>
  <si>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</si>
  <si>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</si>
  <si>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</si>
  <si>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</si>
  <si>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</si>
  <si>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</si>
  <si>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</si>
  <si>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</si>
  <si>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</si>
  <si>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</si>
  <si>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</si>
  <si>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</si>
  <si>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</si>
  <si>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</si>
  <si>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</si>
  <si>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</si>
  <si>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</si>
  <si>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</si>
  <si>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</si>
  <si>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</si>
  <si>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</si>
  <si>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</si>
  <si>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</si>
  <si>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</si>
  <si>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</si>
  <si>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</si>
  <si>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</si>
  <si>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</si>
  <si>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</si>
  <si>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</si>
  <si>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</si>
  <si>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</si>
  <si>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</si>
  <si>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</si>
  <si>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</si>
  <si>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</si>
  <si>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</si>
  <si>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</si>
  <si>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</si>
  <si>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</si>
  <si>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</si>
  <si>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</si>
  <si>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</si>
  <si>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</si>
  <si>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</si>
  <si>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</si>
  <si>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</si>
  <si>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</si>
  <si>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</si>
  <si>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</si>
  <si>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</si>
  <si>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</si>
  <si>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</si>
  <si>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</si>
  <si>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</si>
  <si>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</si>
  <si>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</si>
  <si>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</si>
  <si>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</si>
  <si>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</si>
  <si>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</si>
  <si>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</si>
  <si>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</si>
  <si>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</si>
  <si>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</si>
  <si>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</si>
  <si>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</si>
  <si>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</si>
  <si>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</si>
  <si>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</si>
  <si>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</si>
  <si>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</si>
  <si>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</si>
  <si>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</si>
  <si>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</si>
  <si>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</si>
  <si>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</si>
  <si>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</si>
  <si>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</si>
  <si>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</si>
  <si>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</si>
  <si>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</si>
  <si>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</si>
  <si>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</si>
  <si>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</si>
  <si>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</si>
  <si>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03273121</t>
  </si>
  <si>
    <t>080030416</t>
  </si>
  <si>
    <t>74794390096</t>
  </si>
  <si>
    <t>VIADUKT D.D.</t>
  </si>
  <si>
    <t>ZAGREB</t>
  </si>
  <si>
    <t>KRANJČEVIĆEVA 2</t>
  </si>
  <si>
    <t>uprava@viadukt.hr</t>
  </si>
  <si>
    <t>www.viadukt.hr</t>
  </si>
  <si>
    <t>NE</t>
  </si>
  <si>
    <t>4211</t>
  </si>
  <si>
    <t>BIKANEC LJERKA</t>
  </si>
  <si>
    <t>01/3032-724</t>
  </si>
  <si>
    <t>01/3032-777</t>
  </si>
  <si>
    <t>MIKULIĆ JOŠKO, DIPL.ING.GRAĐ.</t>
  </si>
  <si>
    <t>stanje na dan31.12.2012.</t>
  </si>
  <si>
    <t>Obveznik: _VIADUKT DD____________________________________________________________</t>
  </si>
  <si>
    <t>u razdoblju 01.01.2012. do 31.12.2012.</t>
  </si>
  <si>
    <t>01.01.2012.</t>
  </si>
  <si>
    <t>31.12.2012.</t>
  </si>
  <si>
    <t>2</t>
  </si>
  <si>
    <t>ljerka.bikanec@viadukt.hr</t>
  </si>
  <si>
    <t>Računovodstvene politike korištene od strane Društva u pripremi nerevidiranih i nekonsolidiranih financijskih izvještaja za razdoblje 01.01.-31.12.2012. godine odgovaraju politikama korištenim kod revidiranih izvještaja za 2011. godinu. Obveze prema dobavljačima iznose 205.6 mil.kuna (na dan 31.12. 2011.- 199,7 mil.kuna). Potraživanja od kupaca iznose 169.8 mil.kuna ( na dan 31.12.2011. - 173,3 mil.kuna ). U obračunskom razdoblju obračunati prihodi smanjeni su za 84,1 mil.kuna ( 68,6 mil.kuna za radove na mostu Pelješac i 15,5 mil.kuna za radove na dionici Šestanovac-Zagvozd-Ravča ). Dugoročne obveze za predujmove bilježe značajnije smanjenje u 2012. godini, zbog okončanja radova na mostu Pelješac (73,5 mil.kuna). U četvrtom tromjesečju smanjena su potraživanja za dane depozite i obveze za  primljene depozite za radove u Bosni i Hercegovinu u iznosu od 31,4 mil.kuna.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</si>
</sst>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15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viadukt.hr" TargetMode="External" /><Relationship Id="rId2" Type="http://schemas.openxmlformats.org/officeDocument/2006/relationships/hyperlink" Target="http://www.viadukt.hr/" TargetMode="External" /><Relationship Id="rId3" Type="http://schemas.openxmlformats.org/officeDocument/2006/relationships/hyperlink" Target="mailto:ljerka.bikanec@viaduk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41274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322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323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324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325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326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327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328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/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/>
      <c r="E24" s="151"/>
      <c r="F24" s="151"/>
      <c r="G24" s="152"/>
      <c r="H24" s="51" t="s">
        <v>261</v>
      </c>
      <c r="I24" s="122">
        <v>1072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317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330</v>
      </c>
      <c r="D26" s="25"/>
      <c r="E26" s="33"/>
      <c r="F26" s="24"/>
      <c r="G26" s="154" t="s">
        <v>263</v>
      </c>
      <c r="H26" s="140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332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333</v>
      </c>
      <c r="D48" s="174"/>
      <c r="E48" s="175"/>
      <c r="F48" s="16"/>
      <c r="G48" s="51" t="s">
        <v>271</v>
      </c>
      <c r="H48" s="173" t="s">
        <v>334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342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335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viadukt.hr"/>
    <hyperlink ref="C20" r:id="rId2" display="www.viadukt.hr"/>
    <hyperlink ref="C50" r:id="rId3" display="ljerka.bikanec@viaduk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K90" sqref="K90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318</v>
      </c>
      <c r="K4" s="60" t="s">
        <v>319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433017690</v>
      </c>
      <c r="K8" s="53">
        <f>K9+K16+K26+K35+K39</f>
        <v>367709189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773331</v>
      </c>
      <c r="K9" s="53">
        <f>SUM(K10:K15)</f>
        <v>508577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729331</v>
      </c>
      <c r="K10" s="7">
        <v>508577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44000</v>
      </c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257685272</v>
      </c>
      <c r="K16" s="53">
        <f>SUM(K17:K25)</f>
        <v>225257294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20481419</v>
      </c>
      <c r="K17" s="7">
        <v>30899735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51108536</v>
      </c>
      <c r="K18" s="7">
        <v>52472301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112815220</v>
      </c>
      <c r="K19" s="7">
        <v>98687801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56520105</v>
      </c>
      <c r="K20" s="7">
        <v>39820616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796910</v>
      </c>
      <c r="K22" s="7">
        <v>896045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13630046</v>
      </c>
      <c r="K23" s="7">
        <v>185510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2333036</v>
      </c>
      <c r="K25" s="7">
        <v>2295286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74132563</v>
      </c>
      <c r="K26" s="53">
        <f>SUM(K27:K34)</f>
        <v>39895208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2616387</v>
      </c>
      <c r="K27" s="7">
        <v>9138660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1415270</v>
      </c>
      <c r="K28" s="7">
        <v>1970844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422</v>
      </c>
      <c r="K29" s="7">
        <v>422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70100484</v>
      </c>
      <c r="K32" s="7">
        <v>28785282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100426524</v>
      </c>
      <c r="K35" s="53">
        <f>SUM(K36:K38)</f>
        <v>102048110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97301962</v>
      </c>
      <c r="K36" s="7">
        <v>99989936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67075</v>
      </c>
      <c r="K37" s="7">
        <v>41480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3057487</v>
      </c>
      <c r="K38" s="7">
        <v>2016694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228719389</v>
      </c>
      <c r="K40" s="53">
        <f>K41+K49+K56+K64</f>
        <v>220230830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25392082</v>
      </c>
      <c r="K41" s="53">
        <f>SUM(K42:K48)</f>
        <v>21736466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17708772</v>
      </c>
      <c r="K42" s="7">
        <v>16873223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985528</v>
      </c>
      <c r="K44" s="7">
        <v>845111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6697782</v>
      </c>
      <c r="K46" s="7">
        <v>4018132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195676097</v>
      </c>
      <c r="K49" s="53">
        <f>SUM(K50:K55)</f>
        <v>181144385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607604</v>
      </c>
      <c r="K50" s="7">
        <v>1330344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173394319</v>
      </c>
      <c r="K51" s="7">
        <v>169819816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275818</v>
      </c>
      <c r="K53" s="7">
        <v>139500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17236281</v>
      </c>
      <c r="K54" s="7">
        <v>9854725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4162075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v>19249</v>
      </c>
      <c r="K56" s="53">
        <f>SUM(K57:K63)</f>
        <v>550167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>
        <v>530448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19249</v>
      </c>
      <c r="K62" s="7">
        <v>19719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7631961</v>
      </c>
      <c r="K64" s="7">
        <v>16799812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163570993</v>
      </c>
      <c r="K65" s="7">
        <v>65890888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825308072</v>
      </c>
      <c r="K66" s="53">
        <f>K7+K8+K40+K65</f>
        <v>653830907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1860481</v>
      </c>
      <c r="K67" s="8">
        <v>10440148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202677015</v>
      </c>
      <c r="K69" s="54">
        <f>K70+K71+K72+K78+K79+K82+K85</f>
        <v>204526539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137043900</v>
      </c>
      <c r="K70" s="7">
        <v>137043900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25659415</v>
      </c>
      <c r="K71" s="7">
        <v>25659415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7143866</v>
      </c>
      <c r="K72" s="53">
        <f>K73+K74-K75+K76+K77</f>
        <v>7231468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4282210</v>
      </c>
      <c r="K73" s="7">
        <v>4369812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41884885</v>
      </c>
      <c r="K74" s="7">
        <v>41884885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41884885</v>
      </c>
      <c r="K75" s="7">
        <v>41884885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2861656</v>
      </c>
      <c r="K77" s="7">
        <v>2861656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31077787</v>
      </c>
      <c r="K79" s="53">
        <f>K80-K81</f>
        <v>32742232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31077787</v>
      </c>
      <c r="K80" s="7">
        <v>32742232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v>1752047</v>
      </c>
      <c r="K82" s="53">
        <f>K83-K84</f>
        <v>1849524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1752047</v>
      </c>
      <c r="K83" s="7">
        <v>1849524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27271172</v>
      </c>
      <c r="K86" s="53">
        <f>SUM(K87:K89)</f>
        <v>27760884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201172</v>
      </c>
      <c r="K87" s="7">
        <v>113172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27070000</v>
      </c>
      <c r="K89" s="7">
        <v>27647712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157205145</v>
      </c>
      <c r="K90" s="53">
        <f>SUM(K91:K99)</f>
        <v>52468298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3669610</v>
      </c>
      <c r="K92" s="7">
        <v>6764916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63360522</v>
      </c>
      <c r="K93" s="7">
        <v>35962776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90175013</v>
      </c>
      <c r="K94" s="7">
        <v>7257083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>
        <v>2483523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419239092</v>
      </c>
      <c r="K100" s="53">
        <f>SUM(K101:K112)</f>
        <v>363309559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6568816</v>
      </c>
      <c r="K101" s="7">
        <v>7168013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69839496</v>
      </c>
      <c r="K102" s="7">
        <v>15560042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47820907</v>
      </c>
      <c r="K103" s="7">
        <v>64296085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71424037</v>
      </c>
      <c r="K104" s="7">
        <v>41469177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199798291</v>
      </c>
      <c r="K105" s="7">
        <v>205654041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5470690</v>
      </c>
      <c r="K108" s="7">
        <v>6839351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17717025</v>
      </c>
      <c r="K109" s="7">
        <v>21870113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292636</v>
      </c>
      <c r="K110" s="7">
        <v>238635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307194</v>
      </c>
      <c r="K112" s="7">
        <v>214102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18915648</v>
      </c>
      <c r="K113" s="7">
        <v>5765627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825308072</v>
      </c>
      <c r="K114" s="53">
        <f>K69+K86+K90+K100+K113</f>
        <v>653830907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1860481</v>
      </c>
      <c r="K115" s="8">
        <v>10440148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338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318</v>
      </c>
      <c r="K4" s="251"/>
      <c r="L4" s="251" t="s">
        <v>319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834788839</v>
      </c>
      <c r="K7" s="54">
        <f>SUM(K8:K9)</f>
        <v>284926150</v>
      </c>
      <c r="L7" s="54">
        <f>SUM(L8:L9)</f>
        <v>884991006</v>
      </c>
      <c r="M7" s="54">
        <f>SUM(M8:M9)</f>
        <v>243026213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808485285</v>
      </c>
      <c r="K8" s="7">
        <v>270064829</v>
      </c>
      <c r="L8" s="7">
        <v>860627921</v>
      </c>
      <c r="M8" s="7">
        <v>231871441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26303554</v>
      </c>
      <c r="K9" s="7">
        <v>14861321</v>
      </c>
      <c r="L9" s="7">
        <v>24363085</v>
      </c>
      <c r="M9" s="7">
        <v>11154772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829067387</v>
      </c>
      <c r="K10" s="53">
        <f>K11+K12+K16+K20+K21+K22+K25+K26</f>
        <v>248090109</v>
      </c>
      <c r="L10" s="53">
        <f>L11+L12+L16+L20+L21+L22+L25+L26</f>
        <v>871485288</v>
      </c>
      <c r="M10" s="53">
        <f>M11+M12+M16+M20+M21+M22+M25+M26</f>
        <v>236466902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659378</v>
      </c>
      <c r="K11" s="7">
        <v>319775</v>
      </c>
      <c r="L11" s="7">
        <v>140415</v>
      </c>
      <c r="M11" s="7">
        <v>268292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598607995</v>
      </c>
      <c r="K12" s="53">
        <f>SUM(K13:K15)</f>
        <v>181567908</v>
      </c>
      <c r="L12" s="53">
        <f>SUM(L13:L15)</f>
        <v>646315266</v>
      </c>
      <c r="M12" s="53">
        <f>SUM(M13:M15)</f>
        <v>171330488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214619329</v>
      </c>
      <c r="K13" s="7">
        <v>68800953</v>
      </c>
      <c r="L13" s="7">
        <v>251289153</v>
      </c>
      <c r="M13" s="7">
        <v>70021194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1163520</v>
      </c>
      <c r="K14" s="7">
        <v>376414</v>
      </c>
      <c r="L14" s="7">
        <v>3436873</v>
      </c>
      <c r="M14" s="7">
        <v>1254810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382825146</v>
      </c>
      <c r="K15" s="7">
        <v>112390541</v>
      </c>
      <c r="L15" s="7">
        <v>391589240</v>
      </c>
      <c r="M15" s="7">
        <v>100054484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101037672</v>
      </c>
      <c r="K16" s="53">
        <v>21712889</v>
      </c>
      <c r="L16" s="53">
        <f>SUM(L17:L19)</f>
        <v>92941589</v>
      </c>
      <c r="M16" s="53">
        <f>SUM(M17:M19)</f>
        <v>23571237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61346430</v>
      </c>
      <c r="K17" s="7">
        <v>13401842</v>
      </c>
      <c r="L17" s="7">
        <v>57348944</v>
      </c>
      <c r="M17" s="7">
        <v>14651805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25016181</v>
      </c>
      <c r="K18" s="7">
        <v>5124415</v>
      </c>
      <c r="L18" s="7">
        <v>22936134</v>
      </c>
      <c r="M18" s="7">
        <v>5826343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14675061</v>
      </c>
      <c r="K19" s="7">
        <v>3186632</v>
      </c>
      <c r="L19" s="7">
        <v>12656511</v>
      </c>
      <c r="M19" s="7">
        <v>3093089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47252849</v>
      </c>
      <c r="K20" s="7">
        <v>11337702</v>
      </c>
      <c r="L20" s="7">
        <v>43957824</v>
      </c>
      <c r="M20" s="7">
        <v>10800109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58747693</v>
      </c>
      <c r="K21" s="7">
        <v>18565980</v>
      </c>
      <c r="L21" s="7">
        <v>64016692</v>
      </c>
      <c r="M21" s="7">
        <v>18466851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3140310</v>
      </c>
      <c r="K22" s="53">
        <v>2417294</v>
      </c>
      <c r="L22" s="53">
        <v>9526101</v>
      </c>
      <c r="M22" s="53">
        <f>SUM(M23:M24)</f>
        <v>7028904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3140310</v>
      </c>
      <c r="K24" s="7">
        <v>2417294</v>
      </c>
      <c r="L24" s="7">
        <v>9526101</v>
      </c>
      <c r="M24" s="7">
        <v>7028904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6681492</v>
      </c>
      <c r="K25" s="7">
        <v>6681492</v>
      </c>
      <c r="L25" s="7">
        <v>909605</v>
      </c>
      <c r="M25" s="7">
        <v>909605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12939998</v>
      </c>
      <c r="K26" s="7">
        <v>5487069</v>
      </c>
      <c r="L26" s="7">
        <v>13677796</v>
      </c>
      <c r="M26" s="7">
        <v>4091416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12086955</v>
      </c>
      <c r="K27" s="53">
        <f>SUM(K28:K32)</f>
        <v>2782215</v>
      </c>
      <c r="L27" s="53">
        <f>SUM(L28:L32)</f>
        <v>11223777</v>
      </c>
      <c r="M27" s="53">
        <v>1661360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12086955</v>
      </c>
      <c r="K29" s="7">
        <v>2782215</v>
      </c>
      <c r="L29" s="7">
        <v>11223777</v>
      </c>
      <c r="M29" s="7">
        <v>1661360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15032620</v>
      </c>
      <c r="K33" s="53">
        <f>SUM(K34:K37)</f>
        <v>4097390</v>
      </c>
      <c r="L33" s="53">
        <f>SUM(L34:L37)</f>
        <v>21454444</v>
      </c>
      <c r="M33" s="53">
        <f>SUM(M34:M37)</f>
        <v>6077185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15032620</v>
      </c>
      <c r="K35" s="7">
        <v>4097390</v>
      </c>
      <c r="L35" s="7">
        <v>21454444</v>
      </c>
      <c r="M35" s="7">
        <v>6077185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>
        <v>111970</v>
      </c>
      <c r="M39" s="7">
        <v>111970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846875794</v>
      </c>
      <c r="K42" s="53">
        <f>K7+K27+K38+K40</f>
        <v>287708365</v>
      </c>
      <c r="L42" s="53">
        <f>L7+L27+L38+L40</f>
        <v>896214783</v>
      </c>
      <c r="M42" s="53">
        <f>M7+M27+M38+M40</f>
        <v>244687573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844100007</v>
      </c>
      <c r="K43" s="53">
        <f>K10+K33+K39+K41</f>
        <v>252187499</v>
      </c>
      <c r="L43" s="53">
        <f>L10+L33+L39+L41</f>
        <v>893051702</v>
      </c>
      <c r="M43" s="53">
        <f>M10+M33+M39+M41</f>
        <v>242656057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2775787</v>
      </c>
      <c r="K44" s="53">
        <f>K42-K43</f>
        <v>35520866</v>
      </c>
      <c r="L44" s="53">
        <f>L42-L43</f>
        <v>3163081</v>
      </c>
      <c r="M44" s="53">
        <f>M42-M43</f>
        <v>2031516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2775787</v>
      </c>
      <c r="K45" s="53">
        <f>IF(K42&gt;K43,K42-K43,0)</f>
        <v>35520866</v>
      </c>
      <c r="L45" s="53">
        <f>IF(L42&gt;L43,L42-L43,0)</f>
        <v>3163081</v>
      </c>
      <c r="M45" s="53">
        <f>IF(M42&gt;M43,M42-M43,0)</f>
        <v>2031516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1023740</v>
      </c>
      <c r="K47" s="7">
        <v>7104173</v>
      </c>
      <c r="L47" s="7">
        <v>1313557</v>
      </c>
      <c r="M47" s="7">
        <v>406303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1752047</v>
      </c>
      <c r="K48" s="53">
        <f>K44-K47</f>
        <v>28416693</v>
      </c>
      <c r="L48" s="53">
        <f>L44-L47</f>
        <v>1849524</v>
      </c>
      <c r="M48" s="53">
        <f>M44-M47</f>
        <v>1625213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1752047</v>
      </c>
      <c r="K49" s="53">
        <f>IF(K48&gt;0,K48,0)</f>
        <v>28416693</v>
      </c>
      <c r="L49" s="53">
        <f>IF(L48&gt;0,L48,0)</f>
        <v>1849524</v>
      </c>
      <c r="M49" s="53">
        <f>IF(M48&gt;0,M48,0)</f>
        <v>1625213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1752047</v>
      </c>
      <c r="K56" s="6">
        <v>28416693</v>
      </c>
      <c r="L56" s="6">
        <v>1849524</v>
      </c>
      <c r="M56" s="6">
        <v>1625213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1752047</v>
      </c>
      <c r="K67" s="61">
        <f>K56+K66</f>
        <v>28416693</v>
      </c>
      <c r="L67" s="61">
        <f>L56+L66</f>
        <v>1849524</v>
      </c>
      <c r="M67" s="61">
        <f>M56+M66</f>
        <v>1625213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54" sqref="K54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338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337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/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2775787</v>
      </c>
      <c r="K7" s="7">
        <v>3163081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47252849</v>
      </c>
      <c r="K8" s="7">
        <v>43957824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65880798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14531712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5355060</v>
      </c>
      <c r="K11" s="7">
        <v>3655616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69880311</v>
      </c>
      <c r="K12" s="7">
        <v>177897377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191144805</v>
      </c>
      <c r="K13" s="53">
        <f>SUM(K7:K12)</f>
        <v>243205610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99873222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55843667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157538806</v>
      </c>
      <c r="K17" s="7">
        <v>53183971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213382473</v>
      </c>
      <c r="K18" s="53">
        <f>SUM(K14:K17)</f>
        <v>153057193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90148417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22237668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9754480</v>
      </c>
      <c r="K22" s="7">
        <v>203941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>
        <v>844426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9754480</v>
      </c>
      <c r="K27" s="53">
        <f>SUM(K22:K26)</f>
        <v>1048367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17277563</v>
      </c>
      <c r="K28" s="7">
        <v>11492602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>
        <v>6522273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>
        <v>1907349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17277563</v>
      </c>
      <c r="K31" s="53">
        <f>SUM(K28:K30)</f>
        <v>19922224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7523083</v>
      </c>
      <c r="K33" s="53">
        <f>IF(K31&gt;K27,K31-K27,0)</f>
        <v>18873857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140225566</v>
      </c>
      <c r="K36" s="7">
        <v>114075386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18995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140244561</v>
      </c>
      <c r="K38" s="53">
        <f>SUM(K35:K37)</f>
        <v>114075386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111477364</v>
      </c>
      <c r="K39" s="7">
        <v>176182095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111477364</v>
      </c>
      <c r="K44" s="53">
        <f>SUM(K39:K43)</f>
        <v>176182095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28767197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62106709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9167851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993554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8625515</v>
      </c>
      <c r="K49" s="7">
        <v>7631961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>
        <v>9167851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993554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7631961</v>
      </c>
      <c r="K52" s="61">
        <f>K49+K50-K51</f>
        <v>16799812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318</v>
      </c>
      <c r="K4" s="67" t="s">
        <v>319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4">
      <selection activeCell="I4" sqref="I1:K1638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8" width="9.140625" style="76" customWidth="1"/>
    <col min="9" max="9" width="5.0039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339</v>
      </c>
      <c r="F2" s="43" t="s">
        <v>250</v>
      </c>
      <c r="G2" s="269" t="s">
        <v>340</v>
      </c>
      <c r="H2" s="270"/>
      <c r="I2" s="74"/>
      <c r="J2" s="74"/>
      <c r="K2" s="74"/>
      <c r="L2" s="78"/>
    </row>
    <row r="3" spans="1:11" ht="34.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 t="s">
        <v>341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137043900</v>
      </c>
      <c r="K5" s="45">
        <v>137043900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25659415</v>
      </c>
      <c r="K6" s="46">
        <v>25659415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7143866</v>
      </c>
      <c r="K7" s="46">
        <v>7231468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31077787</v>
      </c>
      <c r="K8" s="46">
        <v>32742232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1752047</v>
      </c>
      <c r="K9" s="46">
        <v>1849524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202677015</v>
      </c>
      <c r="K14" s="79">
        <f>SUM(K5:K13)</f>
        <v>204526539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4">
      <selection activeCell="A5" sqref="A5:J11"/>
    </sheetView>
  </sheetViews>
  <sheetFormatPr defaultColWidth="9.140625" defaultRowHeight="12.75"/>
  <cols>
    <col min="9" max="9" width="9.140625" style="0" customWidth="1"/>
    <col min="10" max="10" width="60.14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ht="12.75" customHeight="1">
      <c r="A5" s="290" t="s">
        <v>343</v>
      </c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4.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2">
    <mergeCell ref="A2:J2"/>
    <mergeCell ref="A5:J11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Ljerka Bikanec</cp:lastModifiedBy>
  <cp:lastPrinted>2013-02-13T10:24:13Z</cp:lastPrinted>
  <dcterms:created xsi:type="dcterms:W3CDTF">2008-10-17T11:51:54Z</dcterms:created>
  <dcterms:modified xsi:type="dcterms:W3CDTF">2013-02-13T11:08:51Z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