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<sst xmlns="http://schemas.openxmlformats.org/spreadsheetml/2006/main" count="402" uniqueCount="351">
  <si>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</si>
  <si>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</si>
  <si>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</si>
  <si>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</si>
  <si>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</si>
  <si>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</si>
  <si>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</si>
  <si>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</si>
  <si>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</si>
  <si>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</si>
  <si>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</si>
  <si>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</si>
  <si>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</si>
  <si>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</si>
  <si>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</si>
  <si>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</si>
  <si>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</si>
  <si>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</si>
  <si>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</si>
  <si>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</si>
  <si>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</si>
  <si>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</si>
  <si>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</si>
  <si>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</si>
  <si>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</si>
  <si>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</si>
  <si>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</si>
  <si>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</si>
  <si>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</si>
  <si>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</si>
  <si>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</si>
  <si>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</si>
  <si>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</si>
  <si>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</si>
  <si>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</si>
  <si>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</si>
  <si>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</si>
  <si>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</si>
  <si>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</si>
  <si>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</si>
  <si>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</si>
  <si>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</si>
  <si>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</si>
  <si>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</si>
  <si>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</si>
  <si>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</si>
  <si>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</si>
  <si>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</si>
  <si>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</si>
  <si>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</si>
  <si>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</si>
  <si>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</si>
  <si>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</si>
  <si>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</si>
  <si>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</si>
  <si>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</si>
  <si>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</si>
  <si>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</si>
  <si>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</si>
  <si>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</si>
  <si>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</si>
  <si>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</si>
  <si>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</si>
  <si>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</si>
  <si>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</si>
  <si>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</si>
  <si>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</si>
  <si>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</si>
  <si>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</si>
  <si>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</si>
  <si>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</si>
  <si>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</si>
  <si>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</si>
  <si>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</si>
  <si>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</si>
  <si>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</si>
  <si>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</si>
  <si>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</si>
  <si>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</si>
  <si>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</si>
  <si>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</si>
  <si>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</si>
  <si>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</si>
  <si>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</si>
  <si>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</si>
  <si>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</si>
  <si>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</si>
  <si>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</si>
  <si>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</si>
  <si>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</si>
  <si>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</si>
  <si>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</si>
  <si>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</si>
  <si>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</si>
  <si>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</si>
  <si>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</si>
  <si>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</si>
  <si>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</si>
  <si>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</si>
  <si>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</si>
  <si>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</si>
  <si>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</si>
  <si>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</si>
  <si>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</si>
  <si>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</si>
  <si>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</si>
  <si>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</si>
  <si>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</si>
  <si>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</si>
  <si>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</si>
  <si>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</si>
  <si>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</si>
  <si>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</si>
  <si>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</si>
  <si>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</si>
  <si>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</si>
  <si>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</si>
  <si>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</si>
  <si>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</si>
  <si>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</si>
  <si>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</si>
  <si>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</si>
  <si>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</si>
  <si>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</si>
  <si>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</si>
  <si>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</si>
  <si>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</si>
  <si>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</si>
  <si>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</si>
  <si>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</si>
  <si>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</si>
  <si>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</si>
  <si>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</si>
  <si>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</si>
  <si>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</si>
  <si>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</si>
  <si>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</si>
  <si>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</si>
  <si>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</si>
  <si>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</si>
  <si>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</si>
  <si>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</si>
  <si>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</si>
  <si>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</si>
  <si>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</si>
  <si>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</si>
  <si>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</si>
  <si>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</si>
  <si>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</si>
  <si>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</si>
  <si>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</si>
  <si>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</si>
  <si>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</si>
  <si>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</si>
  <si>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</si>
  <si>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</si>
  <si>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</si>
  <si>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</si>
  <si>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</si>
  <si>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</si>
  <si>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</si>
  <si>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</si>
  <si>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</si>
  <si>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</si>
  <si>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</si>
  <si>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</si>
  <si>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</si>
  <si>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</si>
  <si>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</si>
  <si>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</si>
  <si>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</si>
  <si>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</si>
  <si>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</si>
  <si>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</si>
  <si>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</si>
  <si>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</si>
  <si>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</si>
  <si>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</si>
  <si>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</si>
  <si>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</si>
  <si>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</si>
  <si>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</si>
  <si>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</si>
  <si>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</si>
  <si>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</si>
  <si>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</si>
  <si>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</si>
  <si>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</si>
  <si>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</si>
  <si>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</si>
  <si>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</si>
  <si>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</si>
  <si>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</si>
  <si>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</si>
  <si>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</si>
  <si>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</si>
  <si>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</si>
  <si>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</si>
  <si>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</si>
  <si>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</si>
  <si>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</si>
  <si>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</si>
  <si>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</si>
  <si>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</si>
  <si>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</si>
  <si>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</si>
  <si>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</si>
  <si>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</si>
  <si>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</si>
  <si>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</si>
  <si>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</si>
  <si>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</si>
  <si>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</si>
  <si>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</si>
  <si>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</si>
  <si>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</si>
  <si>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</si>
  <si>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</si>
  <si>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</si>
  <si>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</si>
  <si>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</si>
  <si>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</si>
  <si>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</si>
  <si>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</si>
  <si>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</si>
  <si>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</si>
  <si>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</si>
  <si>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</si>
  <si>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</si>
  <si>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</si>
  <si>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</si>
  <si>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</si>
  <si>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</si>
  <si>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</si>
  <si>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</si>
  <si>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</si>
  <si>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</si>
  <si>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</si>
  <si>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</si>
  <si>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</si>
  <si>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</si>
  <si>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</si>
  <si>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</si>
  <si>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</si>
  <si>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</si>
  <si>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</si>
  <si>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</si>
  <si>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</si>
  <si>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</si>
  <si>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</si>
  <si>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</si>
  <si>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</si>
  <si>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</si>
  <si>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</si>
  <si>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</si>
  <si>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</si>
  <si>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</si>
  <si>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</si>
  <si>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</si>
  <si>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</si>
  <si>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</si>
  <si>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</si>
  <si>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</si>
  <si>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</si>
  <si>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</si>
  <si>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</si>
  <si>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</si>
  <si>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</si>
  <si>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</si>
  <si>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</si>
  <si>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</si>
  <si>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</si>
  <si>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</si>
  <si>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</si>
  <si>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</si>
  <si>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</si>
  <si>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</si>
  <si>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</si>
  <si>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</si>
  <si>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</si>
  <si>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</si>
  <si>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</si>
  <si>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</si>
  <si>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</si>
  <si>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</si>
  <si>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</si>
  <si>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</si>
  <si>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</si>
  <si>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</si>
  <si>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</si>
  <si>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</si>
  <si>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</si>
  <si>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</si>
  <si>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</si>
  <si>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</si>
  <si>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</si>
  <si>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</si>
  <si>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</si>
  <si>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</si>
  <si>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</si>
  <si>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</si>
  <si>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</si>
  <si>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</si>
  <si>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</si>
  <si>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</si>
  <si>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</si>
  <si>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</si>
  <si>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</si>
  <si>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</si>
  <si>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</si>
  <si>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</si>
  <si>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</si>
  <si>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</si>
  <si>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</si>
  <si>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</si>
  <si>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</si>
  <si>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</si>
  <si>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</si>
  <si>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</si>
  <si>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</si>
  <si>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</si>
  <si>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</si>
  <si>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</si>
  <si>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</si>
  <si>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</si>
  <si>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D.D.</t>
  </si>
  <si>
    <t>ZAGREB</t>
  </si>
  <si>
    <t>KRANJČEVIĆEVA 2</t>
  </si>
  <si>
    <t>uprava@viadukt.hr</t>
  </si>
  <si>
    <t>www.viadukt.hr</t>
  </si>
  <si>
    <t>DA</t>
  </si>
  <si>
    <t>VIADUKT BANOVINA D.O.O.</t>
  </si>
  <si>
    <t>SISAK, BRAĆE BOBETKO BB</t>
  </si>
  <si>
    <t>01232479</t>
  </si>
  <si>
    <t>VIADUKT PROJEKT D.O.O.</t>
  </si>
  <si>
    <t>ZAGREB, KRANJČEVIĆEVA 2</t>
  </si>
  <si>
    <t>02322005</t>
  </si>
  <si>
    <t>VIADUKT KONSTRUKCIJE D.O.O.</t>
  </si>
  <si>
    <t>02322013</t>
  </si>
  <si>
    <t>4211</t>
  </si>
  <si>
    <t>BIKANEC LJERKA</t>
  </si>
  <si>
    <t>013032724</t>
  </si>
  <si>
    <t>013032777</t>
  </si>
  <si>
    <t>ljerka.bikanec@viadukt.hr</t>
  </si>
  <si>
    <t>MIKULIĆ JOŠKO, DIPL.ING</t>
  </si>
  <si>
    <t>Obveznik:VIADUKT GRUPA_____________________________________________________________</t>
  </si>
  <si>
    <t>stanje na dan 30.06.2012.</t>
  </si>
  <si>
    <t>u razdoblju 01.01.2012. do 30.06.2012.</t>
  </si>
  <si>
    <t>Obveznik: VIADUKT GRUPA____________________________________________________________</t>
  </si>
  <si>
    <t>Obveznik: VIADUKT GRUPA_____________________________________________________________</t>
  </si>
  <si>
    <t>Računovodstvene politike korištene od strane Grupe u pripremi nerevidiranih i konsolidiranih financijskih izvještaja za drugo tromjesećje i prvo polugodište 2012. godine odgovaraju politikama korištenim kod revidiranih izvještaja za 2011. godinu. Obveze prema dobavljačima iznose 265,9 mil.kuna ( na dan 30.06.2011.-181,7 mil.kuna, a na dan 31.12. 2011.- 199,7 mil. kuna). Potraživanja od kupaca iznose 216,3 mil.kuna ( na dan 30.06.2011. - 182 mil. kuna, sa 31.12.2011. - 173,3 mil.kuna ). U drugom tromjesećju smanjeni su obračunati prihodi u iznosu od 68,6 mil.kuna za radove na mostu Pelješac. U razdoblju 01.01-30.06.2012. nabavljeno je opreme u vrijednosti od 4,7 mil.kuna i zemljišta u vrijednosti od 4,9 mil.kuna. Na glavnoj skupštini Društva koja je održana 27. lipnja 2012. godine donesena je odluka o upotrebi dobiti za 2011. godinu,  prema kojoj se neto dobit ostvarena u 2011. godinu u iznosu od 1.752.047 kuna raspoređuje u zakonske rezerve ( 5% ) iznos od 87.602 kuna i u zadržanu dobit iznos od 1.664.445 kuna.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</si>
</sst>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41090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1660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331</v>
      </c>
      <c r="B30" s="163"/>
      <c r="C30" s="163"/>
      <c r="D30" s="164"/>
      <c r="E30" s="162" t="s">
        <v>332</v>
      </c>
      <c r="F30" s="163"/>
      <c r="G30" s="163"/>
      <c r="H30" s="131" t="s">
        <v>333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334</v>
      </c>
      <c r="B32" s="163"/>
      <c r="C32" s="163"/>
      <c r="D32" s="164"/>
      <c r="E32" s="162" t="s">
        <v>335</v>
      </c>
      <c r="F32" s="163"/>
      <c r="G32" s="163"/>
      <c r="H32" s="131" t="s">
        <v>336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337</v>
      </c>
      <c r="B34" s="163"/>
      <c r="C34" s="163"/>
      <c r="D34" s="164"/>
      <c r="E34" s="162" t="s">
        <v>335</v>
      </c>
      <c r="F34" s="163"/>
      <c r="G34" s="163"/>
      <c r="H34" s="131" t="s">
        <v>338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340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341</v>
      </c>
      <c r="D48" s="174"/>
      <c r="E48" s="175"/>
      <c r="F48" s="16"/>
      <c r="G48" s="51" t="s">
        <v>271</v>
      </c>
      <c r="H48" s="173" t="s">
        <v>342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343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344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9" sqref="K119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431565726</v>
      </c>
      <c r="K8" s="53">
        <f>K9+K16+K26+K35+K39</f>
        <v>450567975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796737</v>
      </c>
      <c r="K9" s="53">
        <f>SUM(K10:K15)</f>
        <v>676090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729331</v>
      </c>
      <c r="K10" s="7">
        <v>616945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23406</v>
      </c>
      <c r="K11" s="7">
        <v>15145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44000</v>
      </c>
      <c r="K14" s="7">
        <v>44000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257685272</v>
      </c>
      <c r="K16" s="53">
        <f>SUM(K17:K25)</f>
        <v>245053873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20481419</v>
      </c>
      <c r="K17" s="7">
        <v>25239683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51108536</v>
      </c>
      <c r="K18" s="7">
        <v>49146922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112815220</v>
      </c>
      <c r="K19" s="7">
        <v>106010156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56520105</v>
      </c>
      <c r="K20" s="7">
        <v>47960229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796910</v>
      </c>
      <c r="K22" s="7">
        <v>752676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13630046</v>
      </c>
      <c r="K23" s="7">
        <v>13630046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2333036</v>
      </c>
      <c r="K25" s="7">
        <v>2314161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72657193</v>
      </c>
      <c r="K26" s="53">
        <f>SUM(K27:K34)</f>
        <v>83827509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2556287</v>
      </c>
      <c r="K27" s="7">
        <v>6737505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422</v>
      </c>
      <c r="K29" s="7">
        <v>422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70100484</v>
      </c>
      <c r="K32" s="7">
        <v>77089582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100426524</v>
      </c>
      <c r="K35" s="53">
        <f>SUM(K36:K38)</f>
        <v>121010503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97301962</v>
      </c>
      <c r="K36" s="7">
        <v>99923469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67075</v>
      </c>
      <c r="K37" s="7">
        <v>52060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3057487</v>
      </c>
      <c r="K38" s="7">
        <v>21034974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230822042</v>
      </c>
      <c r="K40" s="53">
        <f>K41+K49+K56+K64</f>
        <v>266198426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25393218</v>
      </c>
      <c r="K41" s="53">
        <v>26431529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17708772</v>
      </c>
      <c r="K42" s="7">
        <v>20370881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985528</v>
      </c>
      <c r="K44" s="7">
        <v>1050005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6698918</v>
      </c>
      <c r="K46" s="7">
        <v>5010643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196101239</v>
      </c>
      <c r="K49" s="53">
        <f>SUM(K50:K55)</f>
        <v>232859219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565872</v>
      </c>
      <c r="K50" s="7">
        <v>502954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173700441</v>
      </c>
      <c r="K51" s="7">
        <v>216306145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275818</v>
      </c>
      <c r="K53" s="7">
        <v>258886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17397033</v>
      </c>
      <c r="K54" s="7">
        <v>15791234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4162075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1459519</v>
      </c>
      <c r="K56" s="53">
        <f>SUM(K57:K63)</f>
        <v>1818896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1415270</v>
      </c>
      <c r="K58" s="7">
        <v>1711855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44249</v>
      </c>
      <c r="K62" s="7">
        <v>107041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7868066</v>
      </c>
      <c r="K64" s="7">
        <v>5088782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163570994</v>
      </c>
      <c r="K65" s="7">
        <v>81258420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825958762</v>
      </c>
      <c r="K66" s="53">
        <f>K7+K8+K40+K65</f>
        <v>798024821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1860481</v>
      </c>
      <c r="K67" s="8">
        <v>1860481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v>203561039</v>
      </c>
      <c r="K69" s="54">
        <f>K70+K71+K72+K78+K79+K82+K85</f>
        <v>206941720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137043900</v>
      </c>
      <c r="K70" s="7">
        <v>137043900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25659415</v>
      </c>
      <c r="K71" s="7">
        <v>25659415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7143866</v>
      </c>
      <c r="K72" s="53">
        <f>K73+K74-K75+K76+K77</f>
        <v>7231468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4282210</v>
      </c>
      <c r="K73" s="7">
        <v>4369812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41884885</v>
      </c>
      <c r="K74" s="7">
        <v>41884885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41884885</v>
      </c>
      <c r="K75" s="7">
        <v>41884885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2861656</v>
      </c>
      <c r="K77" s="7">
        <v>2861656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31618253</v>
      </c>
      <c r="K79" s="53">
        <f>K80-K81</f>
        <v>33626256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31618253</v>
      </c>
      <c r="K80" s="7">
        <v>33626256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2095605</v>
      </c>
      <c r="K82" s="53">
        <f>K83-K84</f>
        <v>3380681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2095605</v>
      </c>
      <c r="K83" s="7">
        <v>3380681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27271172</v>
      </c>
      <c r="K86" s="53">
        <f>SUM(K87:K89)</f>
        <v>27271172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201172</v>
      </c>
      <c r="K87" s="7">
        <v>201172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27070000</v>
      </c>
      <c r="K89" s="7">
        <v>27070000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157205145</v>
      </c>
      <c r="K90" s="53">
        <f>SUM(K91:K99)</f>
        <v>83977078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3669610</v>
      </c>
      <c r="K92" s="7">
        <v>3659708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63360522</v>
      </c>
      <c r="K93" s="7">
        <v>64941783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90175013</v>
      </c>
      <c r="K94" s="7">
        <v>8752859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>
        <v>6622728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419005758</v>
      </c>
      <c r="K100" s="53">
        <f>SUM(K101:K112)</f>
        <v>463267877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69839496</v>
      </c>
      <c r="K102" s="7">
        <v>49616648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47820907</v>
      </c>
      <c r="K103" s="7">
        <v>32622075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71424037</v>
      </c>
      <c r="K104" s="7">
        <v>76353318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199801208</v>
      </c>
      <c r="K105" s="7">
        <v>265979518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8483934</v>
      </c>
      <c r="K108" s="7">
        <v>10337627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21021577</v>
      </c>
      <c r="K109" s="7">
        <v>27824271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307406</v>
      </c>
      <c r="K110" s="7">
        <v>292467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307193</v>
      </c>
      <c r="K112" s="7">
        <v>241953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18915648</v>
      </c>
      <c r="K113" s="7">
        <v>16566974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825958762</v>
      </c>
      <c r="K114" s="53">
        <f>K69+K86+K90+K100+K113</f>
        <v>798024821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1860481</v>
      </c>
      <c r="K115" s="8">
        <v>1860481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203561039</v>
      </c>
      <c r="K118" s="7">
        <v>206941720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7">
      <selection activeCell="M71" sqref="M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297903517</v>
      </c>
      <c r="K7" s="54">
        <f>SUM(K8:K9)</f>
        <v>204425078</v>
      </c>
      <c r="L7" s="54">
        <f>SUM(L8:L9)</f>
        <v>399501509</v>
      </c>
      <c r="M7" s="54">
        <f>SUM(M8:M9)</f>
        <v>260378249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289406222</v>
      </c>
      <c r="K8" s="7">
        <v>197058449</v>
      </c>
      <c r="L8" s="7">
        <v>388000768</v>
      </c>
      <c r="M8" s="7">
        <v>249925530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8497295</v>
      </c>
      <c r="K9" s="7">
        <v>7366629</v>
      </c>
      <c r="L9" s="7">
        <v>11500741</v>
      </c>
      <c r="M9" s="7">
        <v>10452719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354149688</v>
      </c>
      <c r="K10" s="53">
        <v>221987965</v>
      </c>
      <c r="L10" s="53">
        <f>L11+L12+L16+L20+L21+L22+L25+L26</f>
        <v>391665953</v>
      </c>
      <c r="M10" s="53">
        <f>M11+M12+M16+M20+M21+M22+M25+M26</f>
        <v>250558274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337471</v>
      </c>
      <c r="K11" s="7">
        <v>-75102</v>
      </c>
      <c r="L11" s="7">
        <v>-64776</v>
      </c>
      <c r="M11" s="7">
        <v>9438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214099480</v>
      </c>
      <c r="K12" s="53">
        <f>SUM(K13:K15)</f>
        <v>148810908</v>
      </c>
      <c r="L12" s="53">
        <f>SUM(L13:L15)</f>
        <v>260701857</v>
      </c>
      <c r="M12" s="53">
        <f>SUM(M13:M15)</f>
        <v>179929815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89241602</v>
      </c>
      <c r="K13" s="7">
        <v>57012131</v>
      </c>
      <c r="L13" s="7">
        <v>114643719</v>
      </c>
      <c r="M13" s="7">
        <v>68318866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650013</v>
      </c>
      <c r="K14" s="7">
        <v>573387</v>
      </c>
      <c r="L14" s="7">
        <v>787667</v>
      </c>
      <c r="M14" s="7">
        <v>747122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124207865</v>
      </c>
      <c r="K15" s="7">
        <v>91225390</v>
      </c>
      <c r="L15" s="7">
        <v>145270471</v>
      </c>
      <c r="M15" s="7">
        <v>110863827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76068849</v>
      </c>
      <c r="K16" s="53">
        <f>SUM(K17:K19)</f>
        <v>39736758</v>
      </c>
      <c r="L16" s="53">
        <v>67311548</v>
      </c>
      <c r="M16" s="53">
        <f>SUM(M17:M19)</f>
        <v>34547898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46505018</v>
      </c>
      <c r="K17" s="7">
        <v>24153967</v>
      </c>
      <c r="L17" s="7">
        <v>42065076</v>
      </c>
      <c r="M17" s="7">
        <v>21763934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21471714</v>
      </c>
      <c r="K18" s="7">
        <v>11372029</v>
      </c>
      <c r="L18" s="7">
        <v>15730900</v>
      </c>
      <c r="M18" s="7">
        <v>8078830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8092117</v>
      </c>
      <c r="K19" s="7">
        <v>4210762</v>
      </c>
      <c r="L19" s="7">
        <v>9515572</v>
      </c>
      <c r="M19" s="7">
        <v>4705134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24448179</v>
      </c>
      <c r="K20" s="7">
        <v>12183455</v>
      </c>
      <c r="L20" s="7">
        <v>22284374</v>
      </c>
      <c r="M20" s="7">
        <v>11059572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32285945</v>
      </c>
      <c r="K21" s="7">
        <v>17361554</v>
      </c>
      <c r="L21" s="7">
        <v>35522555</v>
      </c>
      <c r="M21" s="7">
        <v>20078968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481521</v>
      </c>
      <c r="K22" s="53">
        <f>SUM(K23:K24)</f>
        <v>0</v>
      </c>
      <c r="L22" s="53">
        <f>SUM(L23:L24)</f>
        <v>2298100</v>
      </c>
      <c r="M22" s="53">
        <f>SUM(M23:M24)</f>
        <v>2298100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481521</v>
      </c>
      <c r="K24" s="7"/>
      <c r="L24" s="7">
        <v>2298100</v>
      </c>
      <c r="M24" s="7">
        <v>2298100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6428243</v>
      </c>
      <c r="K26" s="7">
        <v>3970392</v>
      </c>
      <c r="L26" s="7">
        <v>3612295</v>
      </c>
      <c r="M26" s="7">
        <v>2634483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4665023</v>
      </c>
      <c r="K27" s="53">
        <f>SUM(K28:K32)</f>
        <v>2301871</v>
      </c>
      <c r="L27" s="53">
        <f>SUM(L28:L32)</f>
        <v>4529321</v>
      </c>
      <c r="M27" s="53">
        <f>SUM(M28:M32)</f>
        <v>913650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4665023</v>
      </c>
      <c r="K29" s="7">
        <v>2301871</v>
      </c>
      <c r="L29" s="7">
        <v>4529321</v>
      </c>
      <c r="M29" s="7">
        <v>913650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5848032</v>
      </c>
      <c r="K33" s="53">
        <f>SUM(K34:K37)</f>
        <v>2851101</v>
      </c>
      <c r="L33" s="53">
        <f>SUM(L34:L37)</f>
        <v>8984196</v>
      </c>
      <c r="M33" s="53">
        <f>SUM(M34:M37)</f>
        <v>4597372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5848032</v>
      </c>
      <c r="K35" s="7">
        <v>2851101</v>
      </c>
      <c r="L35" s="7">
        <v>8984196</v>
      </c>
      <c r="M35" s="7">
        <v>4597372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302568540</v>
      </c>
      <c r="K42" s="53">
        <f>K7+K27+K38+K40</f>
        <v>206726949</v>
      </c>
      <c r="L42" s="53">
        <f>L7+L27+L38+L40</f>
        <v>404030830</v>
      </c>
      <c r="M42" s="53">
        <f>M7+M27+M38+M40</f>
        <v>261291899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359997720</v>
      </c>
      <c r="K43" s="53">
        <f>K10+K33+K39+K41</f>
        <v>224839066</v>
      </c>
      <c r="L43" s="53">
        <f>L10+L33+L39+L41</f>
        <v>400650149</v>
      </c>
      <c r="M43" s="53">
        <f>M10+M33+M39+M41</f>
        <v>255155646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-57429180</v>
      </c>
      <c r="K44" s="53">
        <f>K42-K43</f>
        <v>-18112117</v>
      </c>
      <c r="L44" s="53">
        <f>L42-L43</f>
        <v>3380681</v>
      </c>
      <c r="M44" s="53">
        <f>M42-M43</f>
        <v>6136253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3380681</v>
      </c>
      <c r="M45" s="53">
        <f>IF(M42&gt;M43,M42-M43,0)</f>
        <v>6136253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57429180</v>
      </c>
      <c r="K46" s="53">
        <f>IF(K43&gt;K42,K43-K42,0)</f>
        <v>18112117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-57429180</v>
      </c>
      <c r="K48" s="53">
        <f>K44-K47</f>
        <v>-18112117</v>
      </c>
      <c r="L48" s="53">
        <f>L44-L47</f>
        <v>3380681</v>
      </c>
      <c r="M48" s="53">
        <f>M44-M47</f>
        <v>6136253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3380681</v>
      </c>
      <c r="M49" s="53">
        <f>IF(M48&gt;0,M48,0)</f>
        <v>6136253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57429180</v>
      </c>
      <c r="K50" s="61">
        <f>IF(K48&lt;0,-K48,0)</f>
        <v>18112117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-57429180</v>
      </c>
      <c r="K53" s="7">
        <v>-18112117</v>
      </c>
      <c r="L53" s="7">
        <v>3380681</v>
      </c>
      <c r="M53" s="7">
        <v>6136253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-57429180</v>
      </c>
      <c r="K56" s="6">
        <v>-18112117</v>
      </c>
      <c r="L56" s="6">
        <v>3380681</v>
      </c>
      <c r="M56" s="6">
        <v>6136253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-57429180</v>
      </c>
      <c r="K67" s="61">
        <f>K56+K66</f>
        <v>-18112117</v>
      </c>
      <c r="L67" s="61">
        <f>L56+L66</f>
        <v>3380681</v>
      </c>
      <c r="M67" s="61">
        <f>M56+M66</f>
        <v>6136253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-57429180</v>
      </c>
      <c r="K70" s="7">
        <v>-18112117</v>
      </c>
      <c r="L70" s="7">
        <v>3380681</v>
      </c>
      <c r="M70" s="7">
        <v>6136253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10.003906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-57429180</v>
      </c>
      <c r="K7" s="7">
        <v>3380681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24448179</v>
      </c>
      <c r="K8" s="7">
        <v>22284374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48260035</v>
      </c>
      <c r="K9" s="7">
        <v>79683799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63754969</v>
      </c>
      <c r="K12" s="7">
        <v>88935302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79034003</v>
      </c>
      <c r="K13" s="53">
        <f>SUM(K7:K12)</f>
        <v>194284156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61829194</v>
      </c>
      <c r="K15" s="7">
        <v>36757960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1549091</v>
      </c>
      <c r="K16" s="7">
        <v>1038311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6105162</v>
      </c>
      <c r="K17" s="7">
        <v>127222109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69483447</v>
      </c>
      <c r="K18" s="53">
        <f>SUM(K14:K17)</f>
        <v>165018380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9550556</v>
      </c>
      <c r="K19" s="53">
        <f>IF(K13&gt;K18,K13-K18,0)</f>
        <v>29265776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>
        <v>60316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6903820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6903820</v>
      </c>
      <c r="K27" s="53">
        <f>SUM(K22:K26)</f>
        <v>60316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14290047</v>
      </c>
      <c r="K28" s="7">
        <v>9592662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14290047</v>
      </c>
      <c r="K31" s="53">
        <f>SUM(K28:K30)</f>
        <v>9592662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7386227</v>
      </c>
      <c r="K33" s="53">
        <f>IF(K31&gt;K27,K31-K27,0)</f>
        <v>9532346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42869184</v>
      </c>
      <c r="K36" s="7">
        <v>32394203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42869184</v>
      </c>
      <c r="K38" s="53">
        <f>SUM(K35:K37)</f>
        <v>32394203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39605906</v>
      </c>
      <c r="K39" s="7">
        <v>54906917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9696340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49302246</v>
      </c>
      <c r="K44" s="53">
        <f>SUM(K39:K43)</f>
        <v>54906917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6433062</v>
      </c>
      <c r="K46" s="53">
        <f>IF(K44&gt;K38,K44-K38,0)</f>
        <v>22512714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4268733</v>
      </c>
      <c r="K48" s="53">
        <f>IF(K20-K19+K33-K32+K46-K45&gt;0,K20-K19+K33-K32+K46-K45,0)</f>
        <v>2779284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8788373</v>
      </c>
      <c r="K49" s="7">
        <v>7868066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4268733</v>
      </c>
      <c r="K51" s="7">
        <v>2779284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4519640</v>
      </c>
      <c r="K52" s="61">
        <f>K49+K50-K51</f>
        <v>5088782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3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41090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137043900</v>
      </c>
      <c r="K5" s="45">
        <v>137043900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25659415</v>
      </c>
      <c r="K6" s="46">
        <v>25659415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7143886</v>
      </c>
      <c r="K7" s="46">
        <v>7231468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15495409</v>
      </c>
      <c r="K8" s="46">
        <v>33626256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-57429181</v>
      </c>
      <c r="K9" s="46">
        <v>3380681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127913429</v>
      </c>
      <c r="K14" s="79">
        <f>SUM(K5:K13)</f>
        <v>206941720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127913429</v>
      </c>
      <c r="K23" s="45">
        <v>206941720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6" sqref="A6:J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/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>
      <c r="A4" s="289" t="s">
        <v>280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2.75" customHeight="1">
      <c r="A6" s="290" t="s">
        <v>350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95.25" customHeight="1">
      <c r="A12" s="290"/>
      <c r="B12" s="290"/>
      <c r="C12" s="290"/>
      <c r="D12" s="290"/>
      <c r="E12" s="290"/>
      <c r="F12" s="290"/>
      <c r="G12" s="290"/>
      <c r="H12" s="290"/>
      <c r="I12" s="290"/>
      <c r="J12" s="29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4"/>
    <mergeCell ref="A6:J1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Ljerka Bikanec</cp:lastModifiedBy>
  <cp:lastPrinted>2012-07-24T10:02:18Z</cp:lastPrinted>
  <dcterms:created xsi:type="dcterms:W3CDTF">2008-10-17T11:51:54Z</dcterms:created>
  <dcterms:modified xsi:type="dcterms:W3CDTF">2012-07-24T10:03:49Z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