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<sst xmlns="http://schemas.openxmlformats.org/spreadsheetml/2006/main" count="393" uniqueCount="342">
  <si>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</si>
  <si>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</si>
  <si>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</si>
  <si>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</si>
  <si>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</si>
  <si>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</si>
  <si>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</si>
  <si>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</si>
  <si>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</si>
  <si>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</si>
  <si>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</si>
  <si>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</si>
  <si>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</si>
  <si>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</si>
  <si>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</si>
  <si>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</si>
  <si>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</si>
  <si>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</si>
  <si>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</si>
  <si>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</si>
  <si>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</si>
  <si>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</si>
  <si>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</si>
  <si>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</si>
  <si>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</si>
  <si>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</si>
  <si>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</si>
  <si>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</si>
  <si>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</si>
  <si>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</si>
  <si>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</si>
  <si>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</si>
  <si>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</si>
  <si>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</si>
  <si>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</si>
  <si>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</si>
  <si>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</si>
  <si>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</si>
  <si>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</si>
  <si>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</si>
  <si>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</si>
  <si>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</si>
  <si>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</si>
  <si>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</si>
  <si>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</si>
  <si>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</si>
  <si>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</si>
  <si>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</si>
  <si>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</si>
  <si>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</si>
  <si>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</si>
  <si>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</si>
  <si>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</si>
  <si>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</si>
  <si>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</si>
  <si>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</si>
  <si>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</si>
  <si>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</si>
  <si>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</si>
  <si>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</si>
  <si>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</si>
  <si>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</si>
  <si>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</si>
  <si>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</si>
  <si>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</si>
  <si>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</si>
  <si>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</si>
  <si>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</si>
  <si>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</si>
  <si>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</si>
  <si>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</si>
  <si>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</si>
  <si>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</si>
  <si>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</si>
  <si>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</si>
  <si>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</si>
  <si>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</si>
  <si>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</si>
  <si>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</si>
  <si>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</si>
  <si>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</si>
  <si>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</si>
  <si>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</si>
  <si>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</si>
  <si>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</si>
  <si>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</si>
  <si>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</si>
  <si>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</si>
  <si>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</si>
  <si>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</si>
  <si>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</si>
  <si>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</si>
  <si>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</si>
  <si>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</si>
  <si>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</si>
  <si>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</si>
  <si>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</si>
  <si>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</si>
  <si>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</si>
  <si>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</si>
  <si>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</si>
  <si>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</si>
  <si>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</si>
  <si>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</si>
  <si>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</si>
  <si>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</si>
  <si>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</si>
  <si>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</si>
  <si>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</si>
  <si>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</si>
  <si>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</si>
  <si>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</si>
  <si>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</si>
  <si>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</si>
  <si>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</si>
  <si>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</si>
  <si>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</si>
  <si>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</si>
  <si>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</si>
  <si>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</si>
  <si>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</si>
  <si>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</si>
  <si>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</si>
  <si>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</si>
  <si>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</si>
  <si>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</si>
  <si>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</si>
  <si>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</si>
  <si>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</si>
  <si>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</si>
  <si>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</si>
  <si>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</si>
  <si>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</si>
  <si>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</si>
  <si>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</si>
  <si>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</si>
  <si>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</si>
  <si>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</si>
  <si>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</si>
  <si>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</si>
  <si>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</si>
  <si>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</si>
  <si>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</si>
  <si>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</si>
  <si>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</si>
  <si>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</si>
  <si>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</si>
  <si>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</si>
  <si>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</si>
  <si>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</si>
  <si>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</si>
  <si>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</si>
  <si>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</si>
  <si>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</si>
  <si>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</si>
  <si>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</si>
  <si>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</si>
  <si>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</si>
  <si>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</si>
  <si>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</si>
  <si>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</si>
  <si>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</si>
  <si>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</si>
  <si>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</si>
  <si>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</si>
  <si>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</si>
  <si>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</si>
  <si>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</si>
  <si>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</si>
  <si>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</si>
  <si>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</si>
  <si>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</si>
  <si>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</si>
  <si>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</si>
  <si>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</si>
  <si>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</si>
  <si>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</si>
  <si>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</si>
  <si>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</si>
  <si>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</si>
  <si>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</si>
  <si>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</si>
  <si>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</si>
  <si>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</si>
  <si>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</si>
  <si>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</si>
  <si>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</si>
  <si>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</si>
  <si>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</si>
  <si>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</si>
  <si>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</si>
  <si>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</si>
  <si>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</si>
  <si>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</si>
  <si>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</si>
  <si>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</si>
  <si>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</si>
  <si>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</si>
  <si>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</si>
  <si>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</si>
  <si>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</si>
  <si>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</si>
  <si>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</si>
  <si>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</si>
  <si>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</si>
  <si>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</si>
  <si>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</si>
  <si>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</si>
  <si>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</si>
  <si>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</si>
  <si>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</si>
  <si>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</si>
  <si>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</si>
  <si>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</si>
  <si>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</si>
  <si>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</si>
  <si>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</si>
  <si>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</si>
  <si>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</si>
  <si>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</si>
  <si>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</si>
  <si>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</si>
  <si>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</si>
  <si>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</si>
  <si>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</si>
  <si>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</si>
  <si>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</si>
  <si>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</si>
  <si>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</si>
  <si>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</si>
  <si>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</si>
  <si>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</si>
  <si>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</si>
  <si>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</si>
  <si>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</si>
  <si>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</si>
  <si>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</si>
  <si>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</si>
  <si>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</si>
  <si>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</si>
  <si>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</si>
  <si>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</si>
  <si>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</si>
  <si>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</si>
  <si>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</si>
  <si>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</si>
  <si>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</si>
  <si>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</si>
  <si>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</si>
  <si>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</si>
  <si>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</si>
  <si>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</si>
  <si>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</si>
  <si>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</si>
  <si>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</si>
  <si>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</si>
  <si>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</si>
  <si>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</si>
  <si>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</si>
  <si>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</si>
  <si>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</si>
  <si>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</si>
  <si>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</si>
  <si>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</si>
  <si>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</si>
  <si>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</si>
  <si>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</si>
  <si>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</si>
  <si>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</si>
  <si>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</si>
  <si>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</si>
  <si>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</si>
  <si>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</si>
  <si>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</si>
  <si>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</si>
  <si>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</si>
  <si>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</si>
  <si>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</si>
  <si>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</si>
  <si>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</si>
  <si>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</si>
  <si>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</si>
  <si>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</si>
  <si>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</si>
  <si>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</si>
  <si>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</si>
  <si>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</si>
  <si>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</si>
  <si>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</si>
  <si>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</si>
  <si>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</si>
  <si>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</si>
  <si>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</si>
  <si>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</si>
  <si>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</si>
  <si>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</si>
  <si>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</si>
  <si>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</si>
  <si>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</si>
  <si>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</si>
  <si>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</si>
  <si>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</si>
  <si>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</si>
  <si>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</si>
  <si>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</si>
  <si>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</si>
  <si>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</si>
  <si>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</si>
  <si>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</si>
  <si>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</si>
  <si>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</si>
  <si>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</si>
  <si>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</si>
  <si>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</si>
  <si>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</si>
  <si>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</si>
  <si>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</si>
  <si>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</si>
  <si>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</si>
  <si>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</si>
  <si>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</si>
  <si>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</si>
  <si>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</si>
  <si>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</si>
  <si>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</si>
  <si>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</si>
  <si>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</si>
  <si>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</si>
  <si>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</si>
  <si>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</si>
  <si>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NE</t>
  </si>
  <si>
    <t>BIKANEC LJERKA</t>
  </si>
  <si>
    <t>013032724</t>
  </si>
  <si>
    <t>013032777</t>
  </si>
  <si>
    <t>ljerka.bikanec@viadukt.hr</t>
  </si>
  <si>
    <t>MIKULIĆ JOŠKO</t>
  </si>
  <si>
    <t>stanje na dan 30.09.2011.</t>
  </si>
  <si>
    <t>Obveznik: VIADUKT DD_____________________________________________________________</t>
  </si>
  <si>
    <t>u razdoblju 01.01.2011. do 30.09.2011.</t>
  </si>
  <si>
    <t>Obveznik: VIADUKT DD___________________________________________________________</t>
  </si>
  <si>
    <t>4211</t>
  </si>
  <si>
    <t>Računovodstvene politike korištene od strane Društva u pripremi nerevidiranih i nekonsolidiranih izvještaja za treće tromjesečje 2011. godine odgovaraju politikama korištenim kod revidiranih izvještaja za 2010. godinu.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</si>
</sst>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1099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340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331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332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334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3">
      <selection activeCell="K110" sqref="K11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491268751</v>
      </c>
      <c r="K8" s="53">
        <f>K9+K16+K26+K35+K39</f>
        <v>448442402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899755</v>
      </c>
      <c r="K9" s="53">
        <f>SUM(K10:K15)</f>
        <v>828539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707655</v>
      </c>
      <c r="K10" s="7">
        <v>784539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192100</v>
      </c>
      <c r="K14" s="7">
        <v>44000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309419129</v>
      </c>
      <c r="K16" s="53">
        <f>SUM(K17:K25)</f>
        <v>269340211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20798060</v>
      </c>
      <c r="K17" s="7">
        <v>20540810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55934977</v>
      </c>
      <c r="K18" s="7">
        <v>52042331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134965819</v>
      </c>
      <c r="K19" s="7">
        <v>119181878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76553312</v>
      </c>
      <c r="K20" s="7">
        <v>60805763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4689447</v>
      </c>
      <c r="K22" s="7">
        <v>796910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14097291</v>
      </c>
      <c r="K23" s="7">
        <v>13630046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2380223</v>
      </c>
      <c r="K25" s="7">
        <v>2342473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58990071</v>
      </c>
      <c r="K26" s="53">
        <f>SUM(K27:K34)</f>
        <v>82300333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2626125</v>
      </c>
      <c r="K27" s="7">
        <v>2616387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56363524</v>
      </c>
      <c r="K32" s="7">
        <v>79683524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121959796</v>
      </c>
      <c r="K35" s="53">
        <f>SUM(K36:K38)</f>
        <v>95973319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106594567</v>
      </c>
      <c r="K36" s="7">
        <v>93832133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109350</v>
      </c>
      <c r="K37" s="7">
        <v>77547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15255879</v>
      </c>
      <c r="K38" s="7">
        <v>2063639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257562829</v>
      </c>
      <c r="K40" s="53">
        <f>K41+K49+K56+K64</f>
        <v>262985442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33550239</v>
      </c>
      <c r="K41" s="53">
        <v>29716936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17423956</v>
      </c>
      <c r="K42" s="7">
        <v>19425492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1917525</v>
      </c>
      <c r="K44" s="7">
        <v>1305033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14208758</v>
      </c>
      <c r="K46" s="7">
        <v>8986411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204028850</v>
      </c>
      <c r="K49" s="53">
        <f>SUM(K50:K55)</f>
        <v>229777150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3180759</v>
      </c>
      <c r="K50" s="7">
        <v>620025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198164680</v>
      </c>
      <c r="K51" s="7">
        <v>210160924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233498</v>
      </c>
      <c r="K53" s="7">
        <v>211969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>
        <v>15213844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2449913</v>
      </c>
      <c r="K55" s="7">
        <v>3570388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16661528</v>
      </c>
      <c r="K56" s="53">
        <f>SUM(K57:K63)</f>
        <v>1311559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2058948</v>
      </c>
      <c r="K58" s="7">
        <v>1276262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14602580</v>
      </c>
      <c r="K62" s="7">
        <v>35297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3322212</v>
      </c>
      <c r="K64" s="7">
        <v>2179797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2191512</v>
      </c>
      <c r="K65" s="7">
        <v>85007192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751023092</v>
      </c>
      <c r="K66" s="53">
        <f>K7+K8+K40+K65</f>
        <v>796435036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1860481</v>
      </c>
      <c r="K67" s="8">
        <v>1860481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135759596</v>
      </c>
      <c r="K69" s="54">
        <f>K70+K71+K72+K78+K79+K82+K85</f>
        <v>168179889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7034115</v>
      </c>
      <c r="K72" s="53">
        <f>K73+K74-K75+K76+K77</f>
        <v>7143866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4172459</v>
      </c>
      <c r="K73" s="7">
        <v>4282210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2861656</v>
      </c>
      <c r="K76" s="7">
        <v>2861656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13345575</v>
      </c>
      <c r="K79" s="53">
        <f>K80-K81</f>
        <v>31077787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13345575</v>
      </c>
      <c r="K80" s="7">
        <v>31077787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-47323409</v>
      </c>
      <c r="K82" s="53">
        <f>K83-K84</f>
        <v>-32745079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47323409</v>
      </c>
      <c r="K84" s="7">
        <v>32745079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43466846</v>
      </c>
      <c r="K86" s="53">
        <f>SUM(K87:K89)</f>
        <v>29342590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281172</v>
      </c>
      <c r="K87" s="7">
        <v>225172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43185674</v>
      </c>
      <c r="K89" s="7">
        <v>29117418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227360234</v>
      </c>
      <c r="K90" s="53">
        <v>204537239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23733503</v>
      </c>
      <c r="K92" s="7">
        <v>13448045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84737023</v>
      </c>
      <c r="K93" s="7">
        <v>97049482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118889708</v>
      </c>
      <c r="K94" s="7">
        <v>94039712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319533044</v>
      </c>
      <c r="K100" s="53">
        <f>SUM(K101:K112)</f>
        <v>373485844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7770929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55276177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18122630</v>
      </c>
      <c r="K103" s="7">
        <v>32446957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124494796</v>
      </c>
      <c r="K104" s="7">
        <v>78628421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159742865</v>
      </c>
      <c r="K105" s="7">
        <v>188042558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9815555</v>
      </c>
      <c r="K108" s="7">
        <v>6836525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705216</v>
      </c>
      <c r="K109" s="7">
        <v>3816967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6443374</v>
      </c>
      <c r="K110" s="7">
        <v>294932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208608</v>
      </c>
      <c r="K112" s="7">
        <v>372378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24903372</v>
      </c>
      <c r="K113" s="7">
        <v>20889474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751023092</v>
      </c>
      <c r="K114" s="53">
        <f>K69+K86+K90+K100+K113</f>
        <v>796435036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1860481</v>
      </c>
      <c r="K115" s="8">
        <v>1860481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62" sqref="M6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v>434078324</v>
      </c>
      <c r="K7" s="54">
        <f>SUM(K8:K9)</f>
        <v>184003981</v>
      </c>
      <c r="L7" s="54">
        <f>SUM(L8:L9)</f>
        <v>549862689</v>
      </c>
      <c r="M7" s="54">
        <f>SUM(M8:M9)</f>
        <v>251791717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393153550</v>
      </c>
      <c r="K8" s="7">
        <v>175030876</v>
      </c>
      <c r="L8" s="7">
        <v>540597795</v>
      </c>
      <c r="M8" s="7">
        <v>251225075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40924774</v>
      </c>
      <c r="K9" s="7">
        <v>8973105</v>
      </c>
      <c r="L9" s="7">
        <v>9264894</v>
      </c>
      <c r="M9" s="7">
        <v>566642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482047186</v>
      </c>
      <c r="K10" s="53">
        <f>K11+K12+K16+K20+K21+K22+K25+K26</f>
        <v>178859154</v>
      </c>
      <c r="L10" s="53">
        <f>L11+L12+L16+L20+L21+L22+L25+L26</f>
        <v>580977278</v>
      </c>
      <c r="M10" s="53">
        <f>M11+M12+M16+M20+M21+M22+M25+M26</f>
        <v>226449319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-361182</v>
      </c>
      <c r="K11" s="7">
        <v>-241379</v>
      </c>
      <c r="L11" s="7">
        <v>339603</v>
      </c>
      <c r="M11" s="7">
        <v>2132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264871033</v>
      </c>
      <c r="K12" s="53">
        <f>SUM(K13:K15)</f>
        <v>112756922</v>
      </c>
      <c r="L12" s="53">
        <f>SUM(L13:L15)</f>
        <v>417040087</v>
      </c>
      <c r="M12" s="53">
        <f>SUM(M13:M15)</f>
        <v>176295260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125815179</v>
      </c>
      <c r="K13" s="7">
        <v>50532945</v>
      </c>
      <c r="L13" s="7">
        <v>145818376</v>
      </c>
      <c r="M13" s="7">
        <v>56606100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2996055</v>
      </c>
      <c r="K14" s="7">
        <v>555736</v>
      </c>
      <c r="L14" s="7">
        <v>787106</v>
      </c>
      <c r="M14" s="7">
        <v>137093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136059799</v>
      </c>
      <c r="K15" s="7">
        <v>61668241</v>
      </c>
      <c r="L15" s="7">
        <v>270434605</v>
      </c>
      <c r="M15" s="7">
        <v>119552067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119306883</v>
      </c>
      <c r="K16" s="53">
        <f>SUM(K17:K19)</f>
        <v>37292173</v>
      </c>
      <c r="L16" s="53">
        <f>SUM(L17:L19)</f>
        <v>79324783</v>
      </c>
      <c r="M16" s="53">
        <f>SUM(M17:M19)</f>
        <v>23856290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71707522</v>
      </c>
      <c r="K17" s="7">
        <v>22419292</v>
      </c>
      <c r="L17" s="7">
        <v>47944588</v>
      </c>
      <c r="M17" s="7">
        <v>14538465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33560193</v>
      </c>
      <c r="K18" s="7">
        <v>10494365</v>
      </c>
      <c r="L18" s="7">
        <v>19891766</v>
      </c>
      <c r="M18" s="7">
        <v>5816398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14039168</v>
      </c>
      <c r="K19" s="7">
        <v>4378516</v>
      </c>
      <c r="L19" s="7">
        <v>11488429</v>
      </c>
      <c r="M19" s="7">
        <v>3501427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41483446</v>
      </c>
      <c r="K20" s="7">
        <v>13231317</v>
      </c>
      <c r="L20" s="7">
        <v>35915147</v>
      </c>
      <c r="M20" s="7">
        <v>11475229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48828901</v>
      </c>
      <c r="K21" s="7">
        <v>15186754</v>
      </c>
      <c r="L21" s="7">
        <v>40181713</v>
      </c>
      <c r="M21" s="7">
        <v>13554015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5786369</v>
      </c>
      <c r="K22" s="53">
        <f>SUM(K23:K24)</f>
        <v>4303</v>
      </c>
      <c r="L22" s="53">
        <f>SUM(L23:L24)</f>
        <v>723016</v>
      </c>
      <c r="M22" s="53">
        <f>SUM(M23:M24)</f>
        <v>241495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5786369</v>
      </c>
      <c r="K24" s="7">
        <v>4303</v>
      </c>
      <c r="L24" s="7">
        <v>723016</v>
      </c>
      <c r="M24" s="7">
        <v>241495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2131736</v>
      </c>
      <c r="K26" s="7">
        <v>629064</v>
      </c>
      <c r="L26" s="7">
        <v>7452929</v>
      </c>
      <c r="M26" s="7">
        <v>1024898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14058971</v>
      </c>
      <c r="K27" s="53">
        <f>SUM(K28:K32)</f>
        <v>2041561</v>
      </c>
      <c r="L27" s="53">
        <f>SUM(L28:L32)</f>
        <v>9304740</v>
      </c>
      <c r="M27" s="53">
        <f>SUM(M28:M32)</f>
        <v>4640403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14058971</v>
      </c>
      <c r="K29" s="7">
        <v>2041561</v>
      </c>
      <c r="L29" s="7">
        <v>9304740</v>
      </c>
      <c r="M29" s="7">
        <v>4640403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13413518</v>
      </c>
      <c r="K33" s="53">
        <f>SUM(K34:K37)</f>
        <v>4936653</v>
      </c>
      <c r="L33" s="53">
        <f>SUM(L34:L37)</f>
        <v>10935230</v>
      </c>
      <c r="M33" s="53">
        <f>SUM(M34:M37)</f>
        <v>5087222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13413518</v>
      </c>
      <c r="K35" s="7">
        <v>4936653</v>
      </c>
      <c r="L35" s="7">
        <v>10935230</v>
      </c>
      <c r="M35" s="7">
        <v>5087222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448137295</v>
      </c>
      <c r="K42" s="53">
        <f>K7+K27+K38+K40</f>
        <v>186045542</v>
      </c>
      <c r="L42" s="53">
        <f>L7+L27+L38+L40</f>
        <v>559167429</v>
      </c>
      <c r="M42" s="53">
        <f>M7+M27+M38+M40</f>
        <v>256432120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495460704</v>
      </c>
      <c r="K43" s="53">
        <f>K10+K33+K39+K41</f>
        <v>183795807</v>
      </c>
      <c r="L43" s="53">
        <f>L10+L33+L39+L41</f>
        <v>591912508</v>
      </c>
      <c r="M43" s="53">
        <f>M10+M33+M39+M41</f>
        <v>231536541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-47323409</v>
      </c>
      <c r="K44" s="53">
        <f>K42-K43</f>
        <v>2249735</v>
      </c>
      <c r="L44" s="53">
        <f>L42-L43</f>
        <v>-32745079</v>
      </c>
      <c r="M44" s="53">
        <f>M42-M43</f>
        <v>24895579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2249735</v>
      </c>
      <c r="L45" s="53">
        <f>IF(L42&gt;L43,L42-L43,0)</f>
        <v>0</v>
      </c>
      <c r="M45" s="53">
        <f>IF(M42&gt;M43,M42-M43,0)</f>
        <v>24895579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47323409</v>
      </c>
      <c r="K46" s="53">
        <f>IF(K43&gt;K42,K43-K42,0)</f>
        <v>0</v>
      </c>
      <c r="L46" s="53">
        <f>IF(L43&gt;L42,L43-L42,0)</f>
        <v>32745079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>
        <v>449947</v>
      </c>
      <c r="L47" s="7"/>
      <c r="M47" s="7">
        <v>4979116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-47323409</v>
      </c>
      <c r="K48" s="53">
        <f>K44-K47</f>
        <v>1799788</v>
      </c>
      <c r="L48" s="53">
        <f>L44-L47</f>
        <v>-32745079</v>
      </c>
      <c r="M48" s="53">
        <f>M44-M47</f>
        <v>19916463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1799788</v>
      </c>
      <c r="L49" s="53">
        <f>IF(L48&gt;0,L48,0)</f>
        <v>0</v>
      </c>
      <c r="M49" s="53">
        <f>IF(M48&gt;0,M48,0)</f>
        <v>19916463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47323409</v>
      </c>
      <c r="K50" s="61">
        <f>IF(K48&lt;0,-K48,0)</f>
        <v>0</v>
      </c>
      <c r="L50" s="61">
        <f>IF(L48&lt;0,-L48,0)</f>
        <v>32745079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-47323049</v>
      </c>
      <c r="K56" s="6">
        <v>1799788</v>
      </c>
      <c r="L56" s="6">
        <v>-32745079</v>
      </c>
      <c r="M56" s="6">
        <v>19916463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-47323049</v>
      </c>
      <c r="K67" s="61">
        <f>K56+K66</f>
        <v>1799788</v>
      </c>
      <c r="L67" s="61">
        <f>L56+L66</f>
        <v>-32745079</v>
      </c>
      <c r="M67" s="61">
        <f>M56+M66</f>
        <v>19916463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4">
      <selection activeCell="K52" sqref="K52"/>
    </sheetView>
  </sheetViews>
  <sheetFormatPr defaultColWidth="9.140625" defaultRowHeight="12.75"/>
  <cols>
    <col min="1" max="9" width="9.140625" style="52" customWidth="1"/>
    <col min="10" max="10" width="11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-47323409</v>
      </c>
      <c r="K7" s="7">
        <v>-32745079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41483446</v>
      </c>
      <c r="K8" s="7">
        <v>35915147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60036121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213716582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16005007</v>
      </c>
      <c r="K11" s="7">
        <v>1030206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21693559</v>
      </c>
      <c r="K12" s="7">
        <v>43998998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245575185</v>
      </c>
      <c r="K13" s="53">
        <f>SUM(K7:K12)</f>
        <v>108235393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314104239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89944720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32836051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314104239</v>
      </c>
      <c r="K18" s="53">
        <f>SUM(K14:K17)</f>
        <v>122780771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68529054</v>
      </c>
      <c r="K20" s="53">
        <f>IF(K18&gt;K13,K18-K13,0)</f>
        <v>14545378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7902300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23140251</v>
      </c>
      <c r="K26" s="7">
        <v>7183476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31042551</v>
      </c>
      <c r="K27" s="53">
        <f>SUM(K22:K26)</f>
        <v>7183476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8200038</v>
      </c>
      <c r="K28" s="7">
        <v>15079005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8200038</v>
      </c>
      <c r="K31" s="53">
        <f>SUM(K28:K30)</f>
        <v>15079005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22842513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7895529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109235212</v>
      </c>
      <c r="K36" s="7">
        <v>99485612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109235212</v>
      </c>
      <c r="K38" s="53">
        <f>SUM(K35:K37)</f>
        <v>99485612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84510225</v>
      </c>
      <c r="K39" s="7">
        <v>66154844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17335577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84510225</v>
      </c>
      <c r="K44" s="53">
        <f>SUM(K39:K43)</f>
        <v>83490421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24724987</v>
      </c>
      <c r="K45" s="53">
        <f>IF(K38&gt;K44,K38-K44,0)</f>
        <v>15995191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20961554</v>
      </c>
      <c r="K48" s="53">
        <f>IF(K20-K19+K33-K32+K46-K45&gt;0,K20-K19+K33-K32+K46-K45,0)</f>
        <v>6445716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24283766</v>
      </c>
      <c r="K49" s="7">
        <v>8625515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20961554</v>
      </c>
      <c r="K51" s="7">
        <v>6445718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3322212</v>
      </c>
      <c r="K52" s="61">
        <f>K49+K50-K51</f>
        <v>2179797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29" sqref="K2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40816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7034115</v>
      </c>
      <c r="K7" s="46">
        <v>7143866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13345575</v>
      </c>
      <c r="K8" s="46">
        <v>31077787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-47323409</v>
      </c>
      <c r="K9" s="46">
        <v>-32745079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135759596</v>
      </c>
      <c r="K14" s="79">
        <f>SUM(K5:K13)</f>
        <v>168179889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341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2011-10-24T14:13:44Z</cp:lastPrinted>
  <dcterms:created xsi:type="dcterms:W3CDTF">2008-10-17T11:51:54Z</dcterms:created>
  <dcterms:modified xsi:type="dcterms:W3CDTF">2011-10-25T13:24:12Z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