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<sst xmlns="http://schemas.openxmlformats.org/spreadsheetml/2006/main" count="393" uniqueCount="343">
  <si>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</si>
  <si>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</si>
  <si>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</si>
  <si>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</si>
  <si>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</si>
  <si>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</si>
  <si>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</si>
  <si>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</si>
  <si>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</si>
  <si>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</si>
  <si>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</si>
  <si>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</si>
  <si>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</si>
  <si>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</si>
  <si>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</si>
  <si>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</si>
  <si>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</si>
  <si>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</si>
  <si>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</si>
  <si>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</si>
  <si>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</si>
  <si>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</si>
  <si>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</si>
  <si>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</si>
  <si>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</si>
  <si>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</si>
  <si>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</si>
  <si>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</si>
  <si>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</si>
  <si>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</si>
  <si>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</si>
  <si>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</si>
  <si>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</si>
  <si>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</si>
  <si>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</si>
  <si>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</si>
  <si>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</si>
  <si>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</si>
  <si>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</si>
  <si>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</si>
  <si>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</si>
  <si>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</si>
  <si>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</si>
  <si>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</si>
  <si>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</si>
  <si>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</si>
  <si>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</si>
  <si>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</si>
  <si>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</si>
  <si>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</si>
  <si>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</si>
  <si>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</si>
  <si>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</si>
  <si>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</si>
  <si>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</si>
  <si>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</si>
  <si>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</si>
  <si>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</si>
  <si>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</si>
  <si>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</si>
  <si>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</si>
  <si>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</si>
  <si>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</si>
  <si>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</si>
  <si>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</si>
  <si>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</si>
  <si>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</si>
  <si>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</si>
  <si>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</si>
  <si>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</si>
  <si>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</si>
  <si>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</si>
  <si>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</si>
  <si>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</si>
  <si>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</si>
  <si>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</si>
  <si>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</si>
  <si>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</si>
  <si>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</si>
  <si>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</si>
  <si>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</si>
  <si>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</si>
  <si>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</si>
  <si>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</si>
  <si>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</si>
  <si>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</si>
  <si>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</si>
  <si>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</si>
  <si>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</si>
  <si>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</si>
  <si>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</si>
  <si>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</si>
  <si>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</si>
  <si>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</si>
  <si>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</si>
  <si>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</si>
  <si>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</si>
  <si>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</si>
  <si>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</si>
  <si>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</si>
  <si>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</si>
  <si>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</si>
  <si>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</si>
  <si>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</si>
  <si>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</si>
  <si>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</si>
  <si>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</si>
  <si>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</si>
  <si>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</si>
  <si>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</si>
  <si>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</si>
  <si>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</si>
  <si>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</si>
  <si>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</si>
  <si>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</si>
  <si>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</si>
  <si>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</si>
  <si>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</si>
  <si>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</si>
  <si>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</si>
  <si>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</si>
  <si>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</si>
  <si>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</si>
  <si>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</si>
  <si>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</si>
  <si>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</si>
  <si>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</si>
  <si>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</si>
  <si>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</si>
  <si>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</si>
  <si>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</si>
  <si>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</si>
  <si>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</si>
  <si>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</si>
  <si>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</si>
  <si>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</si>
  <si>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</si>
  <si>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</si>
  <si>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</si>
  <si>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</si>
  <si>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</si>
  <si>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</si>
  <si>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</si>
  <si>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</si>
  <si>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</si>
  <si>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</si>
  <si>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</si>
  <si>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</si>
  <si>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</si>
  <si>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</si>
  <si>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</si>
  <si>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</si>
  <si>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</si>
  <si>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</si>
  <si>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</si>
  <si>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</si>
  <si>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</si>
  <si>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</si>
  <si>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</si>
  <si>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</si>
  <si>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</si>
  <si>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</si>
  <si>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</si>
  <si>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</si>
  <si>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</si>
  <si>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</si>
  <si>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</si>
  <si>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</si>
  <si>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</si>
  <si>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</si>
  <si>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</si>
  <si>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</si>
  <si>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</si>
  <si>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</si>
  <si>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</si>
  <si>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</si>
  <si>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</si>
  <si>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</si>
  <si>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</si>
  <si>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</si>
  <si>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</si>
  <si>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</si>
  <si>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</si>
  <si>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</si>
  <si>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</si>
  <si>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</si>
  <si>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</si>
  <si>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</si>
  <si>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</si>
  <si>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</si>
  <si>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</si>
  <si>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</si>
  <si>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</si>
  <si>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</si>
  <si>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</si>
  <si>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</si>
  <si>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</si>
  <si>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</si>
  <si>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</si>
  <si>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</si>
  <si>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</si>
  <si>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</si>
  <si>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</si>
  <si>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</si>
  <si>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</si>
  <si>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</si>
  <si>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</si>
  <si>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</si>
  <si>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</si>
  <si>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</si>
  <si>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</si>
  <si>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</si>
  <si>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</si>
  <si>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</si>
  <si>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</si>
  <si>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</si>
  <si>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</si>
  <si>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</si>
  <si>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</si>
  <si>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</si>
  <si>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</si>
  <si>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</si>
  <si>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</si>
  <si>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</si>
  <si>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</si>
  <si>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</si>
  <si>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</si>
  <si>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</si>
  <si>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</si>
  <si>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</si>
  <si>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</si>
  <si>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</si>
  <si>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</si>
  <si>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</si>
  <si>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</si>
  <si>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</si>
  <si>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</si>
  <si>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</si>
  <si>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</si>
  <si>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</si>
  <si>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</si>
  <si>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</si>
  <si>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</si>
  <si>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</si>
  <si>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</si>
  <si>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</si>
  <si>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</si>
  <si>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</si>
  <si>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</si>
  <si>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</si>
  <si>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</si>
  <si>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</si>
  <si>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</si>
  <si>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</si>
  <si>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</si>
  <si>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</si>
  <si>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</si>
  <si>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</si>
  <si>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</si>
  <si>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</si>
  <si>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</si>
  <si>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</si>
  <si>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</si>
  <si>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</si>
  <si>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</si>
  <si>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</si>
  <si>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</si>
  <si>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</si>
  <si>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</si>
  <si>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</si>
  <si>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</si>
  <si>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</si>
  <si>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</si>
  <si>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</si>
  <si>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</si>
  <si>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</si>
  <si>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</si>
  <si>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</si>
  <si>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</si>
  <si>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</si>
  <si>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</si>
  <si>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</si>
  <si>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</si>
  <si>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</si>
  <si>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</si>
  <si>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</si>
  <si>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</si>
  <si>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</si>
  <si>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</si>
  <si>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</si>
  <si>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</si>
  <si>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</si>
  <si>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</si>
  <si>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</si>
  <si>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</si>
  <si>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</si>
  <si>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</si>
  <si>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</si>
  <si>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</si>
  <si>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</si>
  <si>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</si>
  <si>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</si>
  <si>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</si>
  <si>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</si>
  <si>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</si>
  <si>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</si>
  <si>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</si>
  <si>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</si>
  <si>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</si>
  <si>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</si>
  <si>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</si>
  <si>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</si>
  <si>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</si>
  <si>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</si>
  <si>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</si>
  <si>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</si>
  <si>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</si>
  <si>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</si>
  <si>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</si>
  <si>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</si>
  <si>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</si>
  <si>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</si>
  <si>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</si>
  <si>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</si>
  <si>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</si>
  <si>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DD</t>
  </si>
  <si>
    <t>ZAGREB</t>
  </si>
  <si>
    <t>KRANJČEVIĆEVA 2</t>
  </si>
  <si>
    <t>uprava@viadukt.hr</t>
  </si>
  <si>
    <t>www.viadukt.hr</t>
  </si>
  <si>
    <t>NE</t>
  </si>
  <si>
    <t>4211</t>
  </si>
  <si>
    <t>BIKANEC LJERKA</t>
  </si>
  <si>
    <t>013032724</t>
  </si>
  <si>
    <t>013032777</t>
  </si>
  <si>
    <t>ljerka.bikanec@viadukt.hr</t>
  </si>
  <si>
    <t>MIKULIĆ JOŠKO dipl.ing.građ.</t>
  </si>
  <si>
    <t>stanje na dan 30.09.2013.</t>
  </si>
  <si>
    <t>Obveznik: VIADUKT DD____________________________________________________________</t>
  </si>
  <si>
    <t>u razdoblju 01.01.2013. do 30.09.2013.</t>
  </si>
  <si>
    <t>Obveznik: __VIADUKT DD___________________________________________________________</t>
  </si>
  <si>
    <t>Obveznik: VIADUKT DD_____________________________________________________________</t>
  </si>
  <si>
    <t xml:space="preserve">Računovodstvene politike korištene od strane Društva u pripremi nerevidiranih i nekonsolidiranih financijskih izvještaja za razdoblje 01.01.-30.09. 2013. godine odgovaraju politikama korištenim kod revidiranih izvještaja za 2012. godinu. Kratkoročne obveze prema dobavljačima iznose 214 mil.kuna ( na dan 30.09.2012.- 203,9 mil.kuna, a na dan 31.12. 2012.- 205,6 mil. kuna ). Potraživanja od kupaca iznose 152,4mil.kuna ( na dan 30.09.2012. - 153,6 mil. kuna, sa 31.12.2012. - 169,8 mil.kuna ).  U razdoblju 01.01-30.09.2013. godine vrijednost ostvarenih investicija u dugotrajnu imovinu iznosi 17,3 mil.kuna.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</si>
</sst>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41547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1261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332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333</v>
      </c>
      <c r="D48" s="174"/>
      <c r="E48" s="175"/>
      <c r="F48" s="16"/>
      <c r="G48" s="51" t="s">
        <v>271</v>
      </c>
      <c r="H48" s="173" t="s">
        <v>334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A116" sqref="A116:K1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1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367709189</v>
      </c>
      <c r="K8" s="53">
        <f>K9+K16+K26+K35+K39</f>
        <v>352690213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508577</v>
      </c>
      <c r="K9" s="53">
        <f>SUM(K10:K15)</f>
        <v>604767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508577</v>
      </c>
      <c r="K10" s="7">
        <v>604767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225257294</v>
      </c>
      <c r="K16" s="53">
        <f>SUM(K17:K25)</f>
        <v>213114012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30899735</v>
      </c>
      <c r="K17" s="7">
        <v>32963308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52472301</v>
      </c>
      <c r="K18" s="7">
        <v>49481931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98687801</v>
      </c>
      <c r="K19" s="7">
        <v>96997058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39820616</v>
      </c>
      <c r="K20" s="7">
        <v>29841442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896045</v>
      </c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185510</v>
      </c>
      <c r="K23" s="7">
        <v>1563300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2295286</v>
      </c>
      <c r="K25" s="7">
        <v>2266973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39895208</v>
      </c>
      <c r="K26" s="53">
        <v>42642675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9138660</v>
      </c>
      <c r="K27" s="7">
        <v>9138660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1970844</v>
      </c>
      <c r="K28" s="7">
        <v>2394534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28785282</v>
      </c>
      <c r="K32" s="7">
        <v>31109059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102048110</v>
      </c>
      <c r="K35" s="53">
        <f>SUM(K36:K38)</f>
        <v>96328759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99989936</v>
      </c>
      <c r="K36" s="7">
        <v>94278863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41480</v>
      </c>
      <c r="K37" s="7">
        <v>33202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2016694</v>
      </c>
      <c r="K38" s="7">
        <v>2016694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220230830</v>
      </c>
      <c r="K40" s="53">
        <f>K41+K49+K56+K64</f>
        <v>254618848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21736466</v>
      </c>
      <c r="K41" s="53">
        <f>SUM(K42:K48)</f>
        <v>29461281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16873223</v>
      </c>
      <c r="K42" s="7">
        <v>23856055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845111</v>
      </c>
      <c r="K44" s="7">
        <v>1485391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4018132</v>
      </c>
      <c r="K46" s="7">
        <v>4119835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181144385</v>
      </c>
      <c r="K49" s="53">
        <f>SUM(K50:K55)</f>
        <v>175358465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1330344</v>
      </c>
      <c r="K50" s="7">
        <v>1132363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169819816</v>
      </c>
      <c r="K51" s="7">
        <v>152407689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139500</v>
      </c>
      <c r="K53" s="7">
        <v>215726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9854725</v>
      </c>
      <c r="K54" s="7">
        <v>21203573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>
        <v>399114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550167</v>
      </c>
      <c r="K56" s="53">
        <f>SUM(K57:K63)</f>
        <v>42036898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530448</v>
      </c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>
        <v>9008403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19719</v>
      </c>
      <c r="K62" s="7">
        <v>33028495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16799812</v>
      </c>
      <c r="K64" s="7">
        <v>7762204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65890888</v>
      </c>
      <c r="K65" s="7">
        <v>65938160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653830907</v>
      </c>
      <c r="K66" s="53">
        <f>K7+K8+K40+K65</f>
        <v>673247221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10440148</v>
      </c>
      <c r="K67" s="8">
        <v>10440148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204526539</v>
      </c>
      <c r="K69" s="54">
        <f>K70+K71+K72+K78+K79+K82+K85</f>
        <v>207878565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7231468</v>
      </c>
      <c r="K72" s="53">
        <f>K73+K74-K75+K76+K77</f>
        <v>7323944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4369812</v>
      </c>
      <c r="K73" s="7">
        <v>4462288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2861656</v>
      </c>
      <c r="K77" s="7">
        <v>2861656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32742232</v>
      </c>
      <c r="K79" s="53">
        <f>K80-K81</f>
        <v>34499281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32742232</v>
      </c>
      <c r="K80" s="7">
        <v>34499281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1849524</v>
      </c>
      <c r="K82" s="53">
        <f>K83-K84</f>
        <v>3352025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1849524</v>
      </c>
      <c r="K83" s="7">
        <v>3352025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27760884</v>
      </c>
      <c r="K86" s="53">
        <f>SUM(K87:K89)</f>
        <v>27728884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113172</v>
      </c>
      <c r="K87" s="7">
        <v>81172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27647712</v>
      </c>
      <c r="K89" s="7">
        <v>27647712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52468298</v>
      </c>
      <c r="K90" s="53">
        <f>SUM(K91:K99)</f>
        <v>103544325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6764916</v>
      </c>
      <c r="K92" s="7">
        <v>5904065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35962776</v>
      </c>
      <c r="K93" s="7">
        <v>83587584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7257083</v>
      </c>
      <c r="K94" s="7">
        <v>9730162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2483523</v>
      </c>
      <c r="K95" s="7">
        <v>4322514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363309559</v>
      </c>
      <c r="K100" s="53">
        <f>SUM(K101:K112)</f>
        <v>330502171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7168013</v>
      </c>
      <c r="K101" s="7">
        <v>6202182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15560042</v>
      </c>
      <c r="K102" s="7">
        <v>20671609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64296085</v>
      </c>
      <c r="K103" s="7">
        <v>31250075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41469177</v>
      </c>
      <c r="K104" s="7">
        <v>35048663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205654041</v>
      </c>
      <c r="K105" s="7">
        <v>214086858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v>9407516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6839351</v>
      </c>
      <c r="K108" s="7">
        <v>8546989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21870113</v>
      </c>
      <c r="K109" s="7">
        <v>4957889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238635</v>
      </c>
      <c r="K110" s="7">
        <v>238635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214102</v>
      </c>
      <c r="K112" s="7">
        <v>91755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5765627</v>
      </c>
      <c r="K113" s="7">
        <v>3593276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653830907</v>
      </c>
      <c r="K114" s="53">
        <f>K69+K86+K90+K100+K113</f>
        <v>673247221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10440148</v>
      </c>
      <c r="K115" s="8">
        <v>10440148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641964793</v>
      </c>
      <c r="K7" s="54">
        <f>SUM(K8:K9)</f>
        <v>242795994</v>
      </c>
      <c r="L7" s="54">
        <f>SUM(L8:L9)</f>
        <v>607206074</v>
      </c>
      <c r="M7" s="54">
        <f>SUM(M8:M9)</f>
        <v>227759085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628756480</v>
      </c>
      <c r="K8" s="7">
        <v>241290387</v>
      </c>
      <c r="L8" s="7">
        <v>578022545</v>
      </c>
      <c r="M8" s="7">
        <v>218443623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13208313</v>
      </c>
      <c r="K9" s="7">
        <v>1505607</v>
      </c>
      <c r="L9" s="7">
        <v>29183529</v>
      </c>
      <c r="M9" s="7">
        <v>9315462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635018386</v>
      </c>
      <c r="K10" s="53">
        <f>K11+K12+K16+K20+K21+K22+K25+K26</f>
        <v>243420401</v>
      </c>
      <c r="L10" s="53">
        <f>L11+L12+L16+L20+L21+L22+L25+L26</f>
        <v>599710969</v>
      </c>
      <c r="M10" s="53">
        <f>M11+M12+M16+M20+M21+M22+M25+M26</f>
        <v>223840650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-127877</v>
      </c>
      <c r="K11" s="7">
        <v>-63101</v>
      </c>
      <c r="L11" s="7">
        <v>-640280</v>
      </c>
      <c r="M11" s="7">
        <v>-731481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474984778</v>
      </c>
      <c r="K12" s="53">
        <f>SUM(K13:K15)</f>
        <v>184773002</v>
      </c>
      <c r="L12" s="53">
        <f>SUM(L13:L15)</f>
        <v>436981330</v>
      </c>
      <c r="M12" s="53">
        <f>SUM(M13:M15)</f>
        <v>166907669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181267959</v>
      </c>
      <c r="K13" s="7">
        <v>66628490</v>
      </c>
      <c r="L13" s="7">
        <v>210214121</v>
      </c>
      <c r="M13" s="7">
        <v>73957497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2182063</v>
      </c>
      <c r="K14" s="7">
        <v>1394396</v>
      </c>
      <c r="L14" s="7">
        <v>10005131</v>
      </c>
      <c r="M14" s="7">
        <v>5031690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291534756</v>
      </c>
      <c r="K15" s="7">
        <v>116750116</v>
      </c>
      <c r="L15" s="7">
        <v>216762078</v>
      </c>
      <c r="M15" s="7">
        <v>87918482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69370352</v>
      </c>
      <c r="K16" s="53">
        <f>SUM(K17:K19)</f>
        <v>24261053</v>
      </c>
      <c r="L16" s="53">
        <f>SUM(L17:L19)</f>
        <v>77183569</v>
      </c>
      <c r="M16" s="53">
        <f>SUM(M17:M19)</f>
        <v>30201011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42697139</v>
      </c>
      <c r="K17" s="7">
        <v>15060165</v>
      </c>
      <c r="L17" s="7">
        <v>47998878</v>
      </c>
      <c r="M17" s="7">
        <v>18808636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17109791</v>
      </c>
      <c r="K18" s="7">
        <v>6014416</v>
      </c>
      <c r="L18" s="7">
        <v>19047243</v>
      </c>
      <c r="M18" s="7">
        <v>7421355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9563422</v>
      </c>
      <c r="K19" s="7">
        <v>3186472</v>
      </c>
      <c r="L19" s="7">
        <v>10137448</v>
      </c>
      <c r="M19" s="7">
        <v>3971020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33157715</v>
      </c>
      <c r="K20" s="7">
        <v>10881602</v>
      </c>
      <c r="L20" s="7">
        <v>29904038</v>
      </c>
      <c r="M20" s="7">
        <v>9516107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45549841</v>
      </c>
      <c r="K21" s="7">
        <v>17394663</v>
      </c>
      <c r="L21" s="7">
        <v>48863046</v>
      </c>
      <c r="M21" s="7">
        <v>16945806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2497197</v>
      </c>
      <c r="K22" s="53">
        <f>SUM(K23:K24)</f>
        <v>199097</v>
      </c>
      <c r="L22" s="53">
        <f>SUM(L23:L24)</f>
        <v>1369884</v>
      </c>
      <c r="M22" s="53">
        <f>SUM(M23:M24)</f>
        <v>18957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2497197</v>
      </c>
      <c r="K24" s="7">
        <v>199097</v>
      </c>
      <c r="L24" s="7">
        <v>1369884</v>
      </c>
      <c r="M24" s="7">
        <v>18957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9586380</v>
      </c>
      <c r="K26" s="7">
        <v>5974085</v>
      </c>
      <c r="L26" s="7">
        <v>6049382</v>
      </c>
      <c r="M26" s="7">
        <v>982581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9562417</v>
      </c>
      <c r="K27" s="53">
        <f>SUM(K28:K32)</f>
        <v>5033328</v>
      </c>
      <c r="L27" s="53">
        <f>SUM(L28:L32)</f>
        <v>5159595</v>
      </c>
      <c r="M27" s="53">
        <f>SUM(M28:M32)</f>
        <v>1193934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9562417</v>
      </c>
      <c r="K29" s="7">
        <v>5033328</v>
      </c>
      <c r="L29" s="7">
        <v>5159595</v>
      </c>
      <c r="M29" s="7">
        <v>1193934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15377259</v>
      </c>
      <c r="K33" s="53">
        <f>SUM(K34:K37)</f>
        <v>6402154</v>
      </c>
      <c r="L33" s="53">
        <f>SUM(L34:L37)</f>
        <v>9302675</v>
      </c>
      <c r="M33" s="53">
        <f>SUM(M34:M37)</f>
        <v>2254972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15377259</v>
      </c>
      <c r="K35" s="7">
        <v>6402154</v>
      </c>
      <c r="L35" s="7">
        <v>9302675</v>
      </c>
      <c r="M35" s="7">
        <v>2254972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651527210</v>
      </c>
      <c r="K42" s="53">
        <f>K7+K27+K38+K40</f>
        <v>247829322</v>
      </c>
      <c r="L42" s="53">
        <f>L7+L27+L38+L40</f>
        <v>612365669</v>
      </c>
      <c r="M42" s="53">
        <f>M7+M27+M38+M40</f>
        <v>228953019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650395645</v>
      </c>
      <c r="K43" s="53">
        <f>K10+K33+K39+K41</f>
        <v>249822555</v>
      </c>
      <c r="L43" s="53">
        <f>L10+L33+L39+L41</f>
        <v>609013644</v>
      </c>
      <c r="M43" s="53">
        <f>M10+M33+M39+M41</f>
        <v>226095622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1131565</v>
      </c>
      <c r="K44" s="53">
        <f>K42-K43</f>
        <v>-1993233</v>
      </c>
      <c r="L44" s="53">
        <f>L42-L43</f>
        <v>3352025</v>
      </c>
      <c r="M44" s="53">
        <f>M42-M43</f>
        <v>2857397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1131565</v>
      </c>
      <c r="K45" s="53">
        <f>IF(K42&gt;K43,K42-K43,0)</f>
        <v>0</v>
      </c>
      <c r="L45" s="53">
        <f>IF(L42&gt;L43,L42-L43,0)</f>
        <v>3352025</v>
      </c>
      <c r="M45" s="53">
        <f>IF(M42&gt;M43,M42-M43,0)</f>
        <v>2857397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1993233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1131565</v>
      </c>
      <c r="K48" s="53">
        <f>K44-K47</f>
        <v>-1993233</v>
      </c>
      <c r="L48" s="53">
        <f>L44-L47</f>
        <v>3352025</v>
      </c>
      <c r="M48" s="53">
        <f>M44-M47</f>
        <v>2857397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1131565</v>
      </c>
      <c r="K49" s="53">
        <f>IF(K48&gt;0,K48,0)</f>
        <v>0</v>
      </c>
      <c r="L49" s="53">
        <f>IF(L48&gt;0,L48,0)</f>
        <v>3352025</v>
      </c>
      <c r="M49" s="53">
        <f>IF(M48&gt;0,M48,0)</f>
        <v>2857397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1993233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1131565</v>
      </c>
      <c r="K56" s="6">
        <v>-1993233</v>
      </c>
      <c r="L56" s="6">
        <v>3352025</v>
      </c>
      <c r="M56" s="6">
        <v>2857397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1131565</v>
      </c>
      <c r="K67" s="61">
        <f>K56+K66</f>
        <v>-1993233</v>
      </c>
      <c r="L67" s="61">
        <f>L56+L66</f>
        <v>3352025</v>
      </c>
      <c r="M67" s="61">
        <f>M56+M66</f>
        <v>2857397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1">
      <selection activeCell="K52" sqref="K52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1131565</v>
      </c>
      <c r="K7" s="7">
        <v>3352025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33157715</v>
      </c>
      <c r="K8" s="7">
        <v>29904038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27110345</v>
      </c>
      <c r="K10" s="7">
        <v>5785920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2211518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102153832</v>
      </c>
      <c r="K12" s="7">
        <v>15720207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165764975</v>
      </c>
      <c r="K13" s="53">
        <f>SUM(K7:K12)</f>
        <v>54762190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10144132</v>
      </c>
      <c r="K14" s="7">
        <v>4872945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7724815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122021739</v>
      </c>
      <c r="K17" s="7">
        <v>46438546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132165871</v>
      </c>
      <c r="K18" s="53">
        <f>SUM(K14:K17)</f>
        <v>59036306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33599104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4274116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>
        <v>289562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205105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205105</v>
      </c>
      <c r="K27" s="53">
        <f>SUM(K22:K26)</f>
        <v>289562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10230831</v>
      </c>
      <c r="K28" s="7">
        <v>18146510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10230831</v>
      </c>
      <c r="K31" s="53">
        <f>SUM(K28:K30)</f>
        <v>18146510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10025726</v>
      </c>
      <c r="K33" s="53">
        <f>IF(K31&gt;K27,K31-K27,0)</f>
        <v>17856948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46858818</v>
      </c>
      <c r="K36" s="7">
        <v>135418377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46858818</v>
      </c>
      <c r="K38" s="53">
        <f>SUM(K35:K37)</f>
        <v>135418377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74119491</v>
      </c>
      <c r="K39" s="7">
        <v>122324921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74119491</v>
      </c>
      <c r="K44" s="53">
        <f>SUM(K39:K43)</f>
        <v>122324921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13093456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27260673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3687295</v>
      </c>
      <c r="K48" s="53">
        <f>IF(K20-K19+K33-K32+K46-K45&gt;0,K20-K19+K33-K32+K46-K45,0)</f>
        <v>9037608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7631961</v>
      </c>
      <c r="K49" s="7">
        <v>16799812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3687295</v>
      </c>
      <c r="K51" s="7">
        <v>9037608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3944666</v>
      </c>
      <c r="K52" s="61">
        <f>K49+K50-K51</f>
        <v>7762204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11.7109375" style="76" customWidth="1"/>
    <col min="10" max="10" width="9.57421875" style="76" customWidth="1"/>
    <col min="11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41547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7231468</v>
      </c>
      <c r="K7" s="46">
        <v>7323944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32742232</v>
      </c>
      <c r="K8" s="46">
        <v>34499281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1131565</v>
      </c>
      <c r="K9" s="46">
        <v>3352025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203808580</v>
      </c>
      <c r="K14" s="79">
        <f>SUM(K5:K13)</f>
        <v>207878565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5" sqref="A5:J1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>
      <c r="A5" s="290" t="s">
        <v>342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81.7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2">
    <mergeCell ref="A2:J2"/>
    <mergeCell ref="A5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2013-10-23T14:39:48Z</cp:lastPrinted>
  <dcterms:created xsi:type="dcterms:W3CDTF">2008-10-17T11:51:54Z</dcterms:created>
  <dcterms:modified xsi:type="dcterms:W3CDTF">2013-10-24T15:48:16Z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